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061807801104\Desktop\"/>
    </mc:Choice>
  </mc:AlternateContent>
  <bookViews>
    <workbookView xWindow="0" yWindow="0" windowWidth="28800" windowHeight="12300" tabRatio="815" activeTab="3"/>
  </bookViews>
  <sheets>
    <sheet name="Conceitos" sheetId="39" r:id="rId1"/>
    <sheet name="Impacto" sheetId="32" state="hidden" r:id="rId2"/>
    <sheet name="Instruções" sheetId="34" r:id="rId3"/>
    <sheet name="Contexto" sheetId="36" r:id="rId4"/>
    <sheet name="Identificação dos Riscos" sheetId="26" r:id="rId5"/>
    <sheet name="Cálculo do Risco" sheetId="21" r:id="rId6"/>
    <sheet name="Resposta ao Risco" sheetId="27" r:id="rId7"/>
    <sheet name="Plano de Gestão de Riscos" sheetId="40" r:id="rId8"/>
    <sheet name="Plan1" sheetId="33" state="hidden" r:id="rId9"/>
    <sheet name="Sobre" sheetId="31" state="hidden" r:id="rId10"/>
    <sheet name="MapXConst.Controles" sheetId="8" state="hidden" r:id="rId11"/>
  </sheets>
  <definedNames>
    <definedName name="categoria_de_risco">Impacto!$F$16:$I$21</definedName>
    <definedName name="Status" localSheetId="7">'Resposta ao Risco'!#REF!</definedName>
    <definedName name="Status">'Resposta ao Risco'!#REF!</definedName>
    <definedName name="Z_2DBB1777_3400_47E9_BA4F_DF33B1E9CB70_.wvu.Cols" localSheetId="4" hidden="1">'Identificação dos Riscos'!#REF!</definedName>
    <definedName name="Z_2DBB1777_3400_47E9_BA4F_DF33B1E9CB70_.wvu.Cols" localSheetId="7" hidden="1">'Plano de Gestão de Riscos'!#REF!</definedName>
    <definedName name="Z_2DBB1777_3400_47E9_BA4F_DF33B1E9CB70_.wvu.Rows" localSheetId="4" hidden="1">'Identificação dos Riscos'!#REF!</definedName>
    <definedName name="Z_2DBB1777_3400_47E9_BA4F_DF33B1E9CB70_.wvu.Rows" localSheetId="7" hidden="1">'Plano de Gestão de Riscos'!#REF!</definedName>
  </definedNames>
  <calcPr calcId="162913"/>
  <customWorkbookViews>
    <customWorkbookView name="23845805153 - Modo de exibição pessoal" guid="{2DBB1777-3400-47E9-BA4F-DF33B1E9CB70}" mergeInterval="0" personalView="1" maximized="1" xWindow="1" yWindow="1" windowWidth="1596" windowHeight="670" tabRatio="768" activeSheetId="4"/>
    <customWorkbookView name="33921040604 - Modo de exibição pessoal" guid="{1B4AE936-FA30-4AED-ABA3-0D66802EE8C5}" mergeInterval="0" personalView="1" maximized="1" xWindow="1" yWindow="1" windowWidth="1596" windowHeight="670" tabRatio="768" activeSheetId="12"/>
  </customWorkbookViews>
</workbook>
</file>

<file path=xl/calcChain.xml><?xml version="1.0" encoding="utf-8"?>
<calcChain xmlns="http://schemas.openxmlformats.org/spreadsheetml/2006/main">
  <c r="D11" i="40" l="1"/>
  <c r="E11" i="40"/>
  <c r="F11" i="40"/>
  <c r="D12" i="40"/>
  <c r="E12" i="40"/>
  <c r="F12" i="40"/>
  <c r="D13" i="40"/>
  <c r="E13" i="40"/>
  <c r="F13" i="40"/>
  <c r="D14" i="40"/>
  <c r="E14" i="40"/>
  <c r="F14" i="40"/>
  <c r="D15" i="40"/>
  <c r="E15" i="40"/>
  <c r="F15" i="40"/>
  <c r="D16" i="40"/>
  <c r="E16" i="40"/>
  <c r="F16" i="40"/>
  <c r="D17" i="40"/>
  <c r="E17" i="40"/>
  <c r="F17" i="40"/>
  <c r="D18" i="40"/>
  <c r="E18" i="40"/>
  <c r="F18" i="40"/>
  <c r="D19" i="40"/>
  <c r="E19" i="40"/>
  <c r="F19" i="40"/>
  <c r="D20" i="40"/>
  <c r="E20" i="40"/>
  <c r="F20" i="40"/>
  <c r="D21" i="40"/>
  <c r="E21" i="40"/>
  <c r="F21" i="40"/>
  <c r="D22" i="40"/>
  <c r="E22" i="40"/>
  <c r="F22" i="40"/>
  <c r="D23" i="40"/>
  <c r="E23" i="40"/>
  <c r="F23" i="40"/>
  <c r="D24" i="40"/>
  <c r="E24" i="40"/>
  <c r="F24" i="40"/>
  <c r="D25" i="40"/>
  <c r="E25" i="40"/>
  <c r="F25" i="40"/>
  <c r="D26" i="40"/>
  <c r="E26" i="40"/>
  <c r="F26" i="40"/>
  <c r="D27" i="40"/>
  <c r="E27" i="40"/>
  <c r="F27" i="40"/>
  <c r="D28" i="40"/>
  <c r="E28" i="40"/>
  <c r="F28" i="40"/>
  <c r="D29" i="40"/>
  <c r="E29" i="40"/>
  <c r="F29" i="40"/>
  <c r="D30" i="40"/>
  <c r="E30" i="40"/>
  <c r="F30" i="40"/>
  <c r="D31" i="40"/>
  <c r="E31" i="40"/>
  <c r="F31" i="40"/>
  <c r="D32" i="40"/>
  <c r="E32" i="40"/>
  <c r="F32" i="40"/>
  <c r="D33" i="40"/>
  <c r="E33" i="40"/>
  <c r="F33" i="40"/>
  <c r="D34" i="40"/>
  <c r="E34" i="40"/>
  <c r="F34" i="40"/>
  <c r="D35" i="40"/>
  <c r="E35" i="40"/>
  <c r="F35" i="40"/>
  <c r="D36" i="40"/>
  <c r="E36" i="40"/>
  <c r="F36" i="40"/>
  <c r="D37" i="40"/>
  <c r="E37" i="40"/>
  <c r="F37" i="40"/>
  <c r="D38" i="40"/>
  <c r="E38" i="40"/>
  <c r="F38" i="40"/>
  <c r="D39" i="40"/>
  <c r="E39" i="40"/>
  <c r="F39" i="40"/>
  <c r="D40" i="40"/>
  <c r="E40" i="40"/>
  <c r="F40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1" i="40"/>
  <c r="A14" i="40"/>
  <c r="A17" i="40"/>
  <c r="A20" i="40"/>
  <c r="A23" i="40"/>
  <c r="A26" i="40"/>
  <c r="A29" i="40"/>
  <c r="A32" i="40"/>
  <c r="A35" i="40"/>
  <c r="A38" i="40"/>
  <c r="A11" i="40"/>
  <c r="A9" i="40"/>
  <c r="K1" i="40"/>
  <c r="K4" i="40"/>
  <c r="K3" i="40"/>
  <c r="K2" i="40"/>
  <c r="M12" i="40"/>
  <c r="N12" i="40"/>
  <c r="O12" i="40"/>
  <c r="M13" i="40"/>
  <c r="N13" i="40"/>
  <c r="O13" i="40"/>
  <c r="M14" i="40"/>
  <c r="N14" i="40"/>
  <c r="O14" i="40"/>
  <c r="M15" i="40"/>
  <c r="N15" i="40"/>
  <c r="O15" i="40"/>
  <c r="M16" i="40"/>
  <c r="N16" i="40"/>
  <c r="O16" i="40"/>
  <c r="M17" i="40"/>
  <c r="N17" i="40"/>
  <c r="O17" i="40"/>
  <c r="M18" i="40"/>
  <c r="N18" i="40"/>
  <c r="O18" i="40"/>
  <c r="M19" i="40"/>
  <c r="N19" i="40"/>
  <c r="O19" i="40"/>
  <c r="M20" i="40"/>
  <c r="N20" i="40"/>
  <c r="O20" i="40"/>
  <c r="M21" i="40"/>
  <c r="N21" i="40"/>
  <c r="O21" i="40"/>
  <c r="M22" i="40"/>
  <c r="N22" i="40"/>
  <c r="O22" i="40"/>
  <c r="M23" i="40"/>
  <c r="N23" i="40"/>
  <c r="O23" i="40"/>
  <c r="M24" i="40"/>
  <c r="N24" i="40"/>
  <c r="O24" i="40"/>
  <c r="M25" i="40"/>
  <c r="N25" i="40"/>
  <c r="O25" i="40"/>
  <c r="M26" i="40"/>
  <c r="N26" i="40"/>
  <c r="O26" i="40"/>
  <c r="M27" i="40"/>
  <c r="N27" i="40"/>
  <c r="O27" i="40"/>
  <c r="M28" i="40"/>
  <c r="N28" i="40"/>
  <c r="O28" i="40"/>
  <c r="M29" i="40"/>
  <c r="N29" i="40"/>
  <c r="O29" i="40"/>
  <c r="M30" i="40"/>
  <c r="N30" i="40"/>
  <c r="O30" i="40"/>
  <c r="M31" i="40"/>
  <c r="N31" i="40"/>
  <c r="O31" i="40"/>
  <c r="M32" i="40"/>
  <c r="N32" i="40"/>
  <c r="O32" i="40"/>
  <c r="M33" i="40"/>
  <c r="N33" i="40"/>
  <c r="O33" i="40"/>
  <c r="M34" i="40"/>
  <c r="N34" i="40"/>
  <c r="O34" i="40"/>
  <c r="M35" i="40"/>
  <c r="N35" i="40"/>
  <c r="O35" i="40"/>
  <c r="M36" i="40"/>
  <c r="N36" i="40"/>
  <c r="O36" i="40"/>
  <c r="M37" i="40"/>
  <c r="N37" i="40"/>
  <c r="O37" i="40"/>
  <c r="M38" i="40"/>
  <c r="N38" i="40"/>
  <c r="O38" i="40"/>
  <c r="M39" i="40"/>
  <c r="N39" i="40"/>
  <c r="O39" i="40"/>
  <c r="M40" i="40"/>
  <c r="N40" i="40"/>
  <c r="O40" i="40"/>
  <c r="N11" i="40"/>
  <c r="O11" i="40"/>
  <c r="M11" i="40"/>
  <c r="A11" i="21"/>
  <c r="A9" i="21"/>
  <c r="B4" i="26"/>
  <c r="B3" i="26"/>
  <c r="B2" i="26"/>
  <c r="A38" i="27"/>
  <c r="A35" i="27"/>
  <c r="A32" i="27"/>
  <c r="A29" i="27"/>
  <c r="A26" i="27"/>
  <c r="A23" i="27"/>
  <c r="A20" i="27"/>
  <c r="A17" i="27"/>
  <c r="A14" i="27"/>
  <c r="A11" i="27"/>
  <c r="L1" i="27" l="1"/>
  <c r="I1" i="27"/>
  <c r="I3" i="27"/>
  <c r="I2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11" i="27"/>
  <c r="AC1" i="21"/>
  <c r="Q40" i="40"/>
  <c r="P40" i="40"/>
  <c r="L40" i="40"/>
  <c r="K40" i="40"/>
  <c r="I40" i="40"/>
  <c r="H40" i="40"/>
  <c r="G40" i="40"/>
  <c r="Q39" i="40"/>
  <c r="P39" i="40"/>
  <c r="L39" i="40"/>
  <c r="K39" i="40"/>
  <c r="I39" i="40"/>
  <c r="H39" i="40"/>
  <c r="G39" i="40"/>
  <c r="Q38" i="40"/>
  <c r="P38" i="40"/>
  <c r="L38" i="40"/>
  <c r="K38" i="40"/>
  <c r="I38" i="40"/>
  <c r="H38" i="40"/>
  <c r="G38" i="40"/>
  <c r="Q37" i="40"/>
  <c r="P37" i="40"/>
  <c r="L37" i="40"/>
  <c r="K37" i="40"/>
  <c r="I37" i="40"/>
  <c r="H37" i="40"/>
  <c r="G37" i="40"/>
  <c r="Q36" i="40"/>
  <c r="P36" i="40"/>
  <c r="L36" i="40"/>
  <c r="K36" i="40"/>
  <c r="I36" i="40"/>
  <c r="H36" i="40"/>
  <c r="G36" i="40"/>
  <c r="Q35" i="40"/>
  <c r="P35" i="40"/>
  <c r="L35" i="40"/>
  <c r="K35" i="40"/>
  <c r="I35" i="40"/>
  <c r="H35" i="40"/>
  <c r="G35" i="40"/>
  <c r="Q34" i="40"/>
  <c r="P34" i="40"/>
  <c r="L34" i="40"/>
  <c r="K34" i="40"/>
  <c r="I34" i="40"/>
  <c r="H34" i="40"/>
  <c r="G34" i="40"/>
  <c r="Q33" i="40"/>
  <c r="P33" i="40"/>
  <c r="L33" i="40"/>
  <c r="K33" i="40"/>
  <c r="I33" i="40"/>
  <c r="H33" i="40"/>
  <c r="G33" i="40"/>
  <c r="Q32" i="40"/>
  <c r="P32" i="40"/>
  <c r="L32" i="40"/>
  <c r="K32" i="40"/>
  <c r="I32" i="40"/>
  <c r="H32" i="40"/>
  <c r="G32" i="40"/>
  <c r="Q31" i="40"/>
  <c r="P31" i="40"/>
  <c r="L31" i="40"/>
  <c r="K31" i="40"/>
  <c r="I31" i="40"/>
  <c r="H31" i="40"/>
  <c r="G31" i="40"/>
  <c r="Q30" i="40"/>
  <c r="P30" i="40"/>
  <c r="L30" i="40"/>
  <c r="K30" i="40"/>
  <c r="I30" i="40"/>
  <c r="H30" i="40"/>
  <c r="G30" i="40"/>
  <c r="Q29" i="40"/>
  <c r="P29" i="40"/>
  <c r="L29" i="40"/>
  <c r="K29" i="40"/>
  <c r="I29" i="40"/>
  <c r="H29" i="40"/>
  <c r="G29" i="40"/>
  <c r="Q28" i="40"/>
  <c r="P28" i="40"/>
  <c r="L28" i="40"/>
  <c r="K28" i="40"/>
  <c r="I28" i="40"/>
  <c r="H28" i="40"/>
  <c r="G28" i="40"/>
  <c r="Q27" i="40"/>
  <c r="P27" i="40"/>
  <c r="L27" i="40"/>
  <c r="K27" i="40"/>
  <c r="I27" i="40"/>
  <c r="H27" i="40"/>
  <c r="G27" i="40"/>
  <c r="Q26" i="40"/>
  <c r="P26" i="40"/>
  <c r="L26" i="40"/>
  <c r="K26" i="40"/>
  <c r="I26" i="40"/>
  <c r="H26" i="40"/>
  <c r="G26" i="40"/>
  <c r="Q25" i="40"/>
  <c r="P25" i="40"/>
  <c r="L25" i="40"/>
  <c r="K25" i="40"/>
  <c r="I25" i="40"/>
  <c r="H25" i="40"/>
  <c r="G25" i="40"/>
  <c r="Q24" i="40"/>
  <c r="P24" i="40"/>
  <c r="L24" i="40"/>
  <c r="K24" i="40"/>
  <c r="I24" i="40"/>
  <c r="H24" i="40"/>
  <c r="G24" i="40"/>
  <c r="Q23" i="40"/>
  <c r="P23" i="40"/>
  <c r="L23" i="40"/>
  <c r="K23" i="40"/>
  <c r="I23" i="40"/>
  <c r="H23" i="40"/>
  <c r="G23" i="40"/>
  <c r="Q22" i="40"/>
  <c r="P22" i="40"/>
  <c r="L22" i="40"/>
  <c r="K22" i="40"/>
  <c r="I22" i="40"/>
  <c r="H22" i="40"/>
  <c r="G22" i="40"/>
  <c r="Q21" i="40"/>
  <c r="P21" i="40"/>
  <c r="L21" i="40"/>
  <c r="K21" i="40"/>
  <c r="I21" i="40"/>
  <c r="H21" i="40"/>
  <c r="G21" i="40"/>
  <c r="Q20" i="40"/>
  <c r="P20" i="40"/>
  <c r="L20" i="40"/>
  <c r="K20" i="40"/>
  <c r="I20" i="40"/>
  <c r="H20" i="40"/>
  <c r="G20" i="40"/>
  <c r="Q19" i="40"/>
  <c r="P19" i="40"/>
  <c r="L19" i="40"/>
  <c r="K19" i="40"/>
  <c r="I19" i="40"/>
  <c r="H19" i="40"/>
  <c r="G19" i="40"/>
  <c r="Q18" i="40"/>
  <c r="P18" i="40"/>
  <c r="L18" i="40"/>
  <c r="K18" i="40"/>
  <c r="I18" i="40"/>
  <c r="H18" i="40"/>
  <c r="G18" i="40"/>
  <c r="Q17" i="40"/>
  <c r="P17" i="40"/>
  <c r="L17" i="40"/>
  <c r="K17" i="40"/>
  <c r="I17" i="40"/>
  <c r="H17" i="40"/>
  <c r="G17" i="40"/>
  <c r="Q16" i="40"/>
  <c r="P16" i="40"/>
  <c r="L16" i="40"/>
  <c r="K16" i="40"/>
  <c r="I16" i="40"/>
  <c r="H16" i="40"/>
  <c r="G16" i="40"/>
  <c r="Q15" i="40"/>
  <c r="P15" i="40"/>
  <c r="L15" i="40"/>
  <c r="K15" i="40"/>
  <c r="I15" i="40"/>
  <c r="H15" i="40"/>
  <c r="G15" i="40"/>
  <c r="Q14" i="40"/>
  <c r="P14" i="40"/>
  <c r="L14" i="40"/>
  <c r="K14" i="40"/>
  <c r="I14" i="40"/>
  <c r="H14" i="40"/>
  <c r="G14" i="40"/>
  <c r="Q13" i="40"/>
  <c r="P13" i="40"/>
  <c r="L13" i="40"/>
  <c r="K13" i="40"/>
  <c r="I13" i="40"/>
  <c r="H13" i="40"/>
  <c r="G13" i="40"/>
  <c r="Q12" i="40"/>
  <c r="P12" i="40"/>
  <c r="L12" i="40"/>
  <c r="K12" i="40"/>
  <c r="I12" i="40"/>
  <c r="H12" i="40"/>
  <c r="G12" i="40"/>
  <c r="Q11" i="40"/>
  <c r="P11" i="40"/>
  <c r="L11" i="40"/>
  <c r="K11" i="40"/>
  <c r="I11" i="40"/>
  <c r="H11" i="40"/>
  <c r="G11" i="40"/>
  <c r="D4" i="40"/>
  <c r="G3" i="40"/>
  <c r="D3" i="40"/>
  <c r="A7" i="40" s="1"/>
  <c r="A3" i="40"/>
  <c r="G2" i="40"/>
  <c r="D2" i="40"/>
  <c r="A2" i="40"/>
  <c r="A42" i="21" l="1"/>
  <c r="A39" i="21"/>
  <c r="A15" i="21"/>
  <c r="A18" i="21"/>
  <c r="C12" i="27"/>
  <c r="C13" i="27"/>
  <c r="C14" i="27"/>
  <c r="C15" i="27"/>
  <c r="C16" i="27"/>
  <c r="C17" i="27"/>
  <c r="C18" i="27"/>
  <c r="C19" i="27"/>
  <c r="C20" i="27"/>
  <c r="C21" i="27"/>
  <c r="C22" i="27"/>
  <c r="C23" i="27"/>
  <c r="C24" i="27"/>
  <c r="C25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11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34" i="27"/>
  <c r="D35" i="27"/>
  <c r="D36" i="27"/>
  <c r="D37" i="27"/>
  <c r="D38" i="27"/>
  <c r="D39" i="27"/>
  <c r="D40" i="27"/>
  <c r="D4" i="27"/>
  <c r="D3" i="27"/>
  <c r="A8" i="27" s="1"/>
  <c r="A3" i="27"/>
  <c r="D2" i="27"/>
  <c r="A2" i="27"/>
  <c r="P4" i="21"/>
  <c r="P3" i="21"/>
  <c r="P2" i="21"/>
  <c r="D4" i="21"/>
  <c r="D3" i="21"/>
  <c r="D2" i="21"/>
  <c r="J3" i="21"/>
  <c r="A3" i="21"/>
  <c r="J2" i="21"/>
  <c r="A2" i="21"/>
  <c r="N41" i="21"/>
  <c r="O41" i="21" s="1"/>
  <c r="P41" i="21" s="1"/>
  <c r="Q41" i="21" s="1"/>
  <c r="R41" i="21" s="1"/>
  <c r="N42" i="21"/>
  <c r="O42" i="21" s="1"/>
  <c r="P42" i="21" s="1"/>
  <c r="Q42" i="21" s="1"/>
  <c r="R42" i="21" s="1"/>
  <c r="N43" i="21"/>
  <c r="O43" i="21" s="1"/>
  <c r="P43" i="21" s="1"/>
  <c r="Q43" i="21" s="1"/>
  <c r="R43" i="21" s="1"/>
  <c r="N44" i="21"/>
  <c r="O44" i="21" s="1"/>
  <c r="P44" i="21" s="1"/>
  <c r="Q44" i="21" s="1"/>
  <c r="R44" i="21" s="1"/>
  <c r="N16" i="21"/>
  <c r="O16" i="21" s="1"/>
  <c r="P16" i="21" s="1"/>
  <c r="Q16" i="21" s="1"/>
  <c r="R16" i="21" s="1"/>
  <c r="N17" i="21"/>
  <c r="O17" i="21" s="1"/>
  <c r="P17" i="21" s="1"/>
  <c r="Q17" i="21" s="1"/>
  <c r="R17" i="21" s="1"/>
  <c r="N18" i="21"/>
  <c r="O18" i="21" s="1"/>
  <c r="P18" i="21" s="1"/>
  <c r="Q18" i="21" s="1"/>
  <c r="R18" i="21" s="1"/>
  <c r="N19" i="21"/>
  <c r="O19" i="21" s="1"/>
  <c r="P19" i="21" s="1"/>
  <c r="Q19" i="21" s="1"/>
  <c r="R19" i="21" s="1"/>
  <c r="N20" i="21"/>
  <c r="O20" i="21" s="1"/>
  <c r="P20" i="21" s="1"/>
  <c r="Q20" i="21" s="1"/>
  <c r="R20" i="21" s="1"/>
  <c r="N21" i="21"/>
  <c r="O21" i="21" s="1"/>
  <c r="P21" i="21" s="1"/>
  <c r="Q21" i="21" s="1"/>
  <c r="R21" i="21" s="1"/>
  <c r="N22" i="21"/>
  <c r="O22" i="21" s="1"/>
  <c r="P22" i="21" s="1"/>
  <c r="Q22" i="21" s="1"/>
  <c r="R22" i="21" s="1"/>
  <c r="N23" i="21"/>
  <c r="O23" i="21" s="1"/>
  <c r="P23" i="21" s="1"/>
  <c r="Q23" i="21" s="1"/>
  <c r="R23" i="21" s="1"/>
  <c r="N24" i="21"/>
  <c r="O24" i="21" s="1"/>
  <c r="P24" i="21" s="1"/>
  <c r="Q24" i="21" s="1"/>
  <c r="R24" i="21" s="1"/>
  <c r="N25" i="21"/>
  <c r="O25" i="21" s="1"/>
  <c r="P25" i="21" s="1"/>
  <c r="Q25" i="21" s="1"/>
  <c r="R25" i="21" s="1"/>
  <c r="N26" i="21"/>
  <c r="O26" i="21" s="1"/>
  <c r="P26" i="21" s="1"/>
  <c r="Q26" i="21" s="1"/>
  <c r="R26" i="21" s="1"/>
  <c r="N27" i="21"/>
  <c r="O27" i="21" s="1"/>
  <c r="P27" i="21" s="1"/>
  <c r="Q27" i="21" s="1"/>
  <c r="R27" i="21" s="1"/>
  <c r="N28" i="21"/>
  <c r="O28" i="21" s="1"/>
  <c r="P28" i="21" s="1"/>
  <c r="Q28" i="21" s="1"/>
  <c r="R28" i="21" s="1"/>
  <c r="N29" i="21"/>
  <c r="O29" i="21" s="1"/>
  <c r="P29" i="21" s="1"/>
  <c r="Q29" i="21" s="1"/>
  <c r="R29" i="21" s="1"/>
  <c r="N30" i="21"/>
  <c r="O30" i="21" s="1"/>
  <c r="P30" i="21" s="1"/>
  <c r="Q30" i="21" s="1"/>
  <c r="R30" i="21" s="1"/>
  <c r="N31" i="21"/>
  <c r="O31" i="21" s="1"/>
  <c r="P31" i="21" s="1"/>
  <c r="Q31" i="21" s="1"/>
  <c r="R31" i="21" s="1"/>
  <c r="N32" i="21"/>
  <c r="O32" i="21" s="1"/>
  <c r="P32" i="21" s="1"/>
  <c r="Q32" i="21" s="1"/>
  <c r="R32" i="21" s="1"/>
  <c r="N33" i="21"/>
  <c r="O33" i="21" s="1"/>
  <c r="P33" i="21" s="1"/>
  <c r="Q33" i="21" s="1"/>
  <c r="R33" i="21" s="1"/>
  <c r="N34" i="21"/>
  <c r="O34" i="21" s="1"/>
  <c r="P34" i="21" s="1"/>
  <c r="Q34" i="21" s="1"/>
  <c r="R34" i="21" s="1"/>
  <c r="N35" i="21"/>
  <c r="O35" i="21" s="1"/>
  <c r="P35" i="21" s="1"/>
  <c r="Q35" i="21" s="1"/>
  <c r="R35" i="21" s="1"/>
  <c r="N36" i="21"/>
  <c r="O36" i="21" s="1"/>
  <c r="P36" i="21" s="1"/>
  <c r="Q36" i="21" s="1"/>
  <c r="R36" i="21" s="1"/>
  <c r="N37" i="21"/>
  <c r="O37" i="21" s="1"/>
  <c r="P37" i="21" s="1"/>
  <c r="Q37" i="21" s="1"/>
  <c r="R37" i="21" s="1"/>
  <c r="N38" i="21"/>
  <c r="O38" i="21" s="1"/>
  <c r="P38" i="21" s="1"/>
  <c r="Q38" i="21" s="1"/>
  <c r="R38" i="21" s="1"/>
  <c r="N39" i="21"/>
  <c r="O39" i="21" s="1"/>
  <c r="P39" i="21" s="1"/>
  <c r="Q39" i="21" s="1"/>
  <c r="R39" i="21" s="1"/>
  <c r="N40" i="21"/>
  <c r="O40" i="21" s="1"/>
  <c r="P40" i="21" s="1"/>
  <c r="Q40" i="21" s="1"/>
  <c r="R40" i="21" s="1"/>
  <c r="N15" i="21"/>
  <c r="F4" i="26"/>
  <c r="K4" i="27" s="1"/>
  <c r="C16" i="21" l="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C15" i="21"/>
  <c r="B15" i="21"/>
  <c r="AF15" i="21" l="1"/>
  <c r="F2" i="26" l="1"/>
  <c r="K2" i="27" s="1"/>
  <c r="A7" i="26"/>
  <c r="F3" i="26"/>
  <c r="K3" i="27" s="1"/>
  <c r="A9" i="27" s="1"/>
  <c r="E3" i="26"/>
  <c r="A3" i="26"/>
  <c r="E2" i="26"/>
  <c r="A2" i="26"/>
  <c r="A8" i="26" l="1"/>
  <c r="X16" i="21"/>
  <c r="X15" i="21"/>
  <c r="AC15" i="21"/>
  <c r="AD15" i="21" s="1"/>
  <c r="J11" i="40" l="1"/>
  <c r="E11" i="27"/>
  <c r="X44" i="21"/>
  <c r="X43" i="21"/>
  <c r="X42" i="21"/>
  <c r="X41" i="21"/>
  <c r="X40" i="21"/>
  <c r="X39" i="21"/>
  <c r="X38" i="21"/>
  <c r="X37" i="21"/>
  <c r="X36" i="21"/>
  <c r="X35" i="21"/>
  <c r="X34" i="21"/>
  <c r="X33" i="21"/>
  <c r="X32" i="21"/>
  <c r="X31" i="21"/>
  <c r="X30" i="21"/>
  <c r="X29" i="21"/>
  <c r="X28" i="21"/>
  <c r="X27" i="21"/>
  <c r="X26" i="21"/>
  <c r="X25" i="21"/>
  <c r="X24" i="21"/>
  <c r="X23" i="21"/>
  <c r="X22" i="21"/>
  <c r="X21" i="21"/>
  <c r="X20" i="21"/>
  <c r="X19" i="21"/>
  <c r="X18" i="21"/>
  <c r="X17" i="21"/>
  <c r="AF44" i="21"/>
  <c r="AC44" i="21" s="1"/>
  <c r="AD44" i="21" s="1"/>
  <c r="AF43" i="21"/>
  <c r="AC43" i="21" s="1"/>
  <c r="AD43" i="21" s="1"/>
  <c r="AF42" i="21"/>
  <c r="AC42" i="21" s="1"/>
  <c r="AD42" i="21" s="1"/>
  <c r="AF41" i="21"/>
  <c r="AC41" i="21" s="1"/>
  <c r="AD41" i="21" s="1"/>
  <c r="AF40" i="21"/>
  <c r="AC40" i="21" s="1"/>
  <c r="AD40" i="21" s="1"/>
  <c r="AF39" i="21"/>
  <c r="AC39" i="21" s="1"/>
  <c r="AD39" i="21" s="1"/>
  <c r="AF38" i="21"/>
  <c r="AC38" i="21" s="1"/>
  <c r="AD38" i="21" s="1"/>
  <c r="AF37" i="21"/>
  <c r="AC37" i="21" s="1"/>
  <c r="AD37" i="21" s="1"/>
  <c r="AF36" i="21"/>
  <c r="AC36" i="21" s="1"/>
  <c r="AD36" i="21" s="1"/>
  <c r="AF35" i="21"/>
  <c r="AC35" i="21" s="1"/>
  <c r="AD35" i="21" s="1"/>
  <c r="AF34" i="21"/>
  <c r="AC34" i="21" s="1"/>
  <c r="AD34" i="21" s="1"/>
  <c r="AF33" i="21"/>
  <c r="AC33" i="21" s="1"/>
  <c r="AD33" i="21" s="1"/>
  <c r="AF32" i="21"/>
  <c r="AC32" i="21" s="1"/>
  <c r="AD32" i="21" s="1"/>
  <c r="AF31" i="21"/>
  <c r="AC31" i="21" s="1"/>
  <c r="AD31" i="21" s="1"/>
  <c r="AF30" i="21"/>
  <c r="AC30" i="21" s="1"/>
  <c r="AD30" i="21" s="1"/>
  <c r="AF29" i="21"/>
  <c r="AC29" i="21" s="1"/>
  <c r="AD29" i="21" s="1"/>
  <c r="AF28" i="21"/>
  <c r="AC28" i="21" s="1"/>
  <c r="AD28" i="21" s="1"/>
  <c r="AF27" i="21"/>
  <c r="AC27" i="21" s="1"/>
  <c r="AD27" i="21" s="1"/>
  <c r="AF26" i="21"/>
  <c r="AC26" i="21" s="1"/>
  <c r="AD26" i="21" s="1"/>
  <c r="AF25" i="21"/>
  <c r="AC25" i="21" s="1"/>
  <c r="AD25" i="21" s="1"/>
  <c r="AF24" i="21"/>
  <c r="AC24" i="21" s="1"/>
  <c r="AD24" i="21" s="1"/>
  <c r="AF23" i="21"/>
  <c r="AC23" i="21" s="1"/>
  <c r="AD23" i="21" s="1"/>
  <c r="AF22" i="21"/>
  <c r="AC22" i="21" s="1"/>
  <c r="AD22" i="21" s="1"/>
  <c r="AF21" i="21"/>
  <c r="AC21" i="21" s="1"/>
  <c r="AD21" i="21" s="1"/>
  <c r="AF20" i="21"/>
  <c r="AC20" i="21" s="1"/>
  <c r="AD20" i="21" s="1"/>
  <c r="AF19" i="21"/>
  <c r="AC19" i="21" s="1"/>
  <c r="AD19" i="21" s="1"/>
  <c r="AF18" i="21"/>
  <c r="AC18" i="21" s="1"/>
  <c r="AD18" i="21" s="1"/>
  <c r="AF17" i="21"/>
  <c r="AC17" i="21" s="1"/>
  <c r="AD17" i="21" s="1"/>
  <c r="AF16" i="21"/>
  <c r="AC16" i="21" s="1"/>
  <c r="AD16" i="21" s="1"/>
  <c r="J15" i="40" l="1"/>
  <c r="E15" i="27"/>
  <c r="J16" i="40"/>
  <c r="E16" i="27"/>
  <c r="J17" i="40"/>
  <c r="E17" i="27"/>
  <c r="J25" i="40"/>
  <c r="E25" i="27"/>
  <c r="J33" i="40"/>
  <c r="E33" i="27"/>
  <c r="J18" i="40"/>
  <c r="E18" i="27"/>
  <c r="J26" i="40"/>
  <c r="E26" i="27"/>
  <c r="J34" i="40"/>
  <c r="E34" i="27"/>
  <c r="J23" i="40"/>
  <c r="E23" i="27"/>
  <c r="J24" i="40"/>
  <c r="E24" i="27"/>
  <c r="J27" i="40"/>
  <c r="E27" i="27"/>
  <c r="J12" i="40"/>
  <c r="E12" i="27"/>
  <c r="J28" i="40"/>
  <c r="E28" i="27"/>
  <c r="J36" i="40"/>
  <c r="E36" i="27"/>
  <c r="J39" i="40"/>
  <c r="E39" i="27"/>
  <c r="J40" i="40"/>
  <c r="E40" i="27"/>
  <c r="J35" i="40"/>
  <c r="E35" i="27"/>
  <c r="J20" i="40"/>
  <c r="E20" i="27"/>
  <c r="J13" i="40"/>
  <c r="E13" i="27"/>
  <c r="J21" i="40"/>
  <c r="E21" i="27"/>
  <c r="J29" i="40"/>
  <c r="E29" i="27"/>
  <c r="J37" i="40"/>
  <c r="E37" i="27"/>
  <c r="J31" i="40"/>
  <c r="E31" i="27"/>
  <c r="J32" i="40"/>
  <c r="E32" i="27"/>
  <c r="J19" i="40"/>
  <c r="E19" i="27"/>
  <c r="J14" i="40"/>
  <c r="E14" i="27"/>
  <c r="J22" i="40"/>
  <c r="E22" i="27"/>
  <c r="J30" i="40"/>
  <c r="E30" i="27"/>
  <c r="J38" i="40"/>
  <c r="E38" i="27"/>
  <c r="D18" i="21"/>
  <c r="D19" i="21"/>
  <c r="D20" i="21"/>
  <c r="D24" i="21"/>
  <c r="T16" i="21"/>
  <c r="U16" i="21" s="1"/>
  <c r="T17" i="21"/>
  <c r="U17" i="21" s="1"/>
  <c r="T18" i="21"/>
  <c r="U18" i="21" s="1"/>
  <c r="T19" i="21"/>
  <c r="U19" i="21" s="1"/>
  <c r="T20" i="21"/>
  <c r="U20" i="21" s="1"/>
  <c r="T21" i="21"/>
  <c r="U21" i="21" s="1"/>
  <c r="T22" i="21"/>
  <c r="U22" i="21" s="1"/>
  <c r="T23" i="21"/>
  <c r="U23" i="21" s="1"/>
  <c r="T24" i="21"/>
  <c r="U24" i="21" s="1"/>
  <c r="T25" i="21"/>
  <c r="U25" i="21" s="1"/>
  <c r="T26" i="21"/>
  <c r="U26" i="21" s="1"/>
  <c r="T27" i="21"/>
  <c r="U27" i="21" s="1"/>
  <c r="T28" i="21"/>
  <c r="U28" i="21" s="1"/>
  <c r="T29" i="21"/>
  <c r="U29" i="21" s="1"/>
  <c r="T30" i="21"/>
  <c r="U30" i="21" s="1"/>
  <c r="T31" i="21"/>
  <c r="U31" i="21" s="1"/>
  <c r="T32" i="21"/>
  <c r="U32" i="21" s="1"/>
  <c r="T33" i="21"/>
  <c r="U33" i="21" s="1"/>
  <c r="T34" i="21"/>
  <c r="U34" i="21" s="1"/>
  <c r="T35" i="21"/>
  <c r="U35" i="21" s="1"/>
  <c r="T36" i="21"/>
  <c r="U36" i="21" s="1"/>
  <c r="T37" i="21"/>
  <c r="U37" i="21" s="1"/>
  <c r="T38" i="21"/>
  <c r="U38" i="21"/>
  <c r="T39" i="21"/>
  <c r="U39" i="21" s="1"/>
  <c r="T40" i="21"/>
  <c r="U40" i="21" s="1"/>
  <c r="T41" i="21"/>
  <c r="U41" i="21" s="1"/>
  <c r="T42" i="21"/>
  <c r="U42" i="21" s="1"/>
  <c r="T43" i="21"/>
  <c r="U43" i="21" s="1"/>
  <c r="T44" i="21"/>
  <c r="U44" i="21" s="1"/>
  <c r="T15" i="21"/>
  <c r="G15" i="21"/>
  <c r="H15" i="21" s="1"/>
  <c r="I15" i="21" s="1"/>
  <c r="J15" i="21" s="1"/>
  <c r="K15" i="21" s="1"/>
  <c r="O15" i="21"/>
  <c r="P15" i="21" s="1"/>
  <c r="Q15" i="21" s="1"/>
  <c r="R15" i="21" s="1"/>
  <c r="P11" i="27"/>
  <c r="P12" i="27"/>
  <c r="P13" i="27"/>
  <c r="P14" i="27"/>
  <c r="P15" i="27"/>
  <c r="P16" i="27"/>
  <c r="P17" i="27"/>
  <c r="P18" i="27"/>
  <c r="P19" i="27"/>
  <c r="P20" i="27"/>
  <c r="P21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G5" i="32"/>
  <c r="D15" i="21"/>
  <c r="G17" i="21"/>
  <c r="H17" i="21" s="1"/>
  <c r="I17" i="21" s="1"/>
  <c r="J17" i="21" s="1"/>
  <c r="K17" i="21" s="1"/>
  <c r="G18" i="21"/>
  <c r="H18" i="21" s="1"/>
  <c r="I18" i="21" s="1"/>
  <c r="J18" i="21" s="1"/>
  <c r="K18" i="21" s="1"/>
  <c r="G19" i="21"/>
  <c r="H19" i="21" s="1"/>
  <c r="I19" i="21" s="1"/>
  <c r="J19" i="21" s="1"/>
  <c r="K19" i="21" s="1"/>
  <c r="G20" i="21"/>
  <c r="H20" i="21" s="1"/>
  <c r="I20" i="21" s="1"/>
  <c r="J20" i="21" s="1"/>
  <c r="K20" i="21" s="1"/>
  <c r="G21" i="21"/>
  <c r="H21" i="21" s="1"/>
  <c r="I21" i="21" s="1"/>
  <c r="J21" i="21" s="1"/>
  <c r="K21" i="21" s="1"/>
  <c r="G22" i="21"/>
  <c r="H22" i="21" s="1"/>
  <c r="I22" i="21" s="1"/>
  <c r="J22" i="21" s="1"/>
  <c r="K22" i="21" s="1"/>
  <c r="G23" i="21"/>
  <c r="H23" i="21" s="1"/>
  <c r="I23" i="21" s="1"/>
  <c r="J23" i="21" s="1"/>
  <c r="K23" i="21" s="1"/>
  <c r="G24" i="21"/>
  <c r="H24" i="21" s="1"/>
  <c r="I24" i="21" s="1"/>
  <c r="J24" i="21" s="1"/>
  <c r="K24" i="21" s="1"/>
  <c r="G25" i="21"/>
  <c r="H25" i="21" s="1"/>
  <c r="I25" i="21" s="1"/>
  <c r="J25" i="21" s="1"/>
  <c r="K25" i="21" s="1"/>
  <c r="G26" i="21"/>
  <c r="H26" i="21" s="1"/>
  <c r="I26" i="21" s="1"/>
  <c r="J26" i="21" s="1"/>
  <c r="K26" i="21" s="1"/>
  <c r="G27" i="21"/>
  <c r="H27" i="21" s="1"/>
  <c r="I27" i="21" s="1"/>
  <c r="J27" i="21" s="1"/>
  <c r="K27" i="21" s="1"/>
  <c r="G28" i="21"/>
  <c r="H28" i="21" s="1"/>
  <c r="I28" i="21" s="1"/>
  <c r="J28" i="21" s="1"/>
  <c r="K28" i="21" s="1"/>
  <c r="G29" i="21"/>
  <c r="H29" i="21" s="1"/>
  <c r="I29" i="21" s="1"/>
  <c r="J29" i="21" s="1"/>
  <c r="K29" i="21" s="1"/>
  <c r="G30" i="21"/>
  <c r="H30" i="21" s="1"/>
  <c r="I30" i="21" s="1"/>
  <c r="J30" i="21" s="1"/>
  <c r="K30" i="21" s="1"/>
  <c r="G31" i="21"/>
  <c r="H31" i="21" s="1"/>
  <c r="I31" i="21" s="1"/>
  <c r="J31" i="21" s="1"/>
  <c r="K31" i="21" s="1"/>
  <c r="G32" i="21"/>
  <c r="H32" i="21" s="1"/>
  <c r="I32" i="21" s="1"/>
  <c r="J32" i="21" s="1"/>
  <c r="K32" i="21" s="1"/>
  <c r="G33" i="21"/>
  <c r="H33" i="21" s="1"/>
  <c r="I33" i="21" s="1"/>
  <c r="J33" i="21" s="1"/>
  <c r="K33" i="21" s="1"/>
  <c r="G34" i="21"/>
  <c r="H34" i="21" s="1"/>
  <c r="I34" i="21" s="1"/>
  <c r="J34" i="21" s="1"/>
  <c r="K34" i="21" s="1"/>
  <c r="G35" i="21"/>
  <c r="H35" i="21" s="1"/>
  <c r="I35" i="21" s="1"/>
  <c r="J35" i="21" s="1"/>
  <c r="K35" i="21" s="1"/>
  <c r="G36" i="21"/>
  <c r="H36" i="21" s="1"/>
  <c r="I36" i="21" s="1"/>
  <c r="J36" i="21" s="1"/>
  <c r="K36" i="21" s="1"/>
  <c r="G37" i="21"/>
  <c r="H37" i="21" s="1"/>
  <c r="I37" i="21" s="1"/>
  <c r="J37" i="21" s="1"/>
  <c r="K37" i="21" s="1"/>
  <c r="G38" i="21"/>
  <c r="H38" i="21" s="1"/>
  <c r="I38" i="21" s="1"/>
  <c r="J38" i="21" s="1"/>
  <c r="K38" i="21" s="1"/>
  <c r="G39" i="21"/>
  <c r="H39" i="21" s="1"/>
  <c r="I39" i="21" s="1"/>
  <c r="J39" i="21" s="1"/>
  <c r="K39" i="21" s="1"/>
  <c r="G40" i="21"/>
  <c r="H40" i="21" s="1"/>
  <c r="I40" i="21" s="1"/>
  <c r="J40" i="21" s="1"/>
  <c r="K40" i="21" s="1"/>
  <c r="G41" i="21"/>
  <c r="H41" i="21" s="1"/>
  <c r="I41" i="21" s="1"/>
  <c r="J41" i="21" s="1"/>
  <c r="K41" i="21" s="1"/>
  <c r="G42" i="21"/>
  <c r="H42" i="21" s="1"/>
  <c r="I42" i="21" s="1"/>
  <c r="J42" i="21" s="1"/>
  <c r="K42" i="21" s="1"/>
  <c r="G43" i="21"/>
  <c r="H43" i="21" s="1"/>
  <c r="I43" i="21" s="1"/>
  <c r="J43" i="21" s="1"/>
  <c r="K43" i="21" s="1"/>
  <c r="G44" i="21"/>
  <c r="H44" i="21" s="1"/>
  <c r="I44" i="21" s="1"/>
  <c r="J44" i="21" s="1"/>
  <c r="K44" i="21" s="1"/>
  <c r="G16" i="21"/>
  <c r="H16" i="21" s="1"/>
  <c r="I16" i="21" s="1"/>
  <c r="J16" i="21" s="1"/>
  <c r="K16" i="21" s="1"/>
  <c r="D42" i="21"/>
  <c r="D43" i="21"/>
  <c r="D44" i="21"/>
  <c r="A24" i="21"/>
  <c r="D41" i="21"/>
  <c r="D40" i="21"/>
  <c r="D39" i="21"/>
  <c r="D38" i="21"/>
  <c r="D37" i="21"/>
  <c r="D36" i="21"/>
  <c r="A36" i="21"/>
  <c r="D35" i="21"/>
  <c r="D34" i="21"/>
  <c r="D33" i="21"/>
  <c r="A33" i="21"/>
  <c r="D32" i="21"/>
  <c r="D31" i="21"/>
  <c r="D30" i="21"/>
  <c r="A30" i="21"/>
  <c r="D29" i="21"/>
  <c r="D28" i="21"/>
  <c r="D27" i="21"/>
  <c r="A27" i="21"/>
  <c r="D26" i="21"/>
  <c r="D25" i="21"/>
  <c r="D22" i="21"/>
  <c r="D23" i="21"/>
  <c r="D21" i="21"/>
  <c r="D16" i="21"/>
  <c r="D17" i="21"/>
  <c r="A21" i="21"/>
  <c r="U15" i="21" l="1"/>
</calcChain>
</file>

<file path=xl/sharedStrings.xml><?xml version="1.0" encoding="utf-8"?>
<sst xmlns="http://schemas.openxmlformats.org/spreadsheetml/2006/main" count="599" uniqueCount="320">
  <si>
    <r>
      <t>1)</t>
    </r>
    <r>
      <rPr>
        <sz val="7"/>
        <rFont val="Times New Roman"/>
        <family val="1"/>
      </rPr>
      <t xml:space="preserve">    </t>
    </r>
    <r>
      <rPr>
        <sz val="14"/>
        <rFont val="Calibri"/>
        <family val="2"/>
      </rPr>
      <t>Artefatos de mapeamento e construção de controles</t>
    </r>
  </si>
  <si>
    <t>Evento de Risco</t>
  </si>
  <si>
    <t>Causas</t>
  </si>
  <si>
    <t>P</t>
  </si>
  <si>
    <t>I</t>
  </si>
  <si>
    <t>NR</t>
  </si>
  <si>
    <t>Efeitos / Consequências</t>
  </si>
  <si>
    <t>Nível de Risco</t>
  </si>
  <si>
    <t>Descrição</t>
  </si>
  <si>
    <t>Leis e Regulamentos:</t>
  </si>
  <si>
    <t>Sistemas:</t>
  </si>
  <si>
    <t>Análise do Ambiente Interno</t>
  </si>
  <si>
    <t>Análise do Ambiente Externo</t>
  </si>
  <si>
    <t>2.     </t>
  </si>
  <si>
    <t>3.     </t>
  </si>
  <si>
    <t>4.     </t>
  </si>
  <si>
    <t>5.     </t>
  </si>
  <si>
    <t>6.     </t>
  </si>
  <si>
    <t>Resposta a Risco</t>
  </si>
  <si>
    <t>Categoria de Risco</t>
  </si>
  <si>
    <t>Objetivo do Processo:</t>
  </si>
  <si>
    <t>Forças
(Pontos Fortes)</t>
  </si>
  <si>
    <t>Oportunidades
(Pontos Fortes)</t>
  </si>
  <si>
    <t>Ameaças
(Pontos Fracos)</t>
  </si>
  <si>
    <t>Eventos de Riscos</t>
  </si>
  <si>
    <t>Peso</t>
  </si>
  <si>
    <t>Evento pode ocorrer apenas em circunstâncias excepcionais</t>
  </si>
  <si>
    <t>Evento 2</t>
  </si>
  <si>
    <t>Evento 3</t>
  </si>
  <si>
    <t>Em andamento</t>
  </si>
  <si>
    <t>O que?</t>
  </si>
  <si>
    <t>Quem?</t>
  </si>
  <si>
    <t>Quando?</t>
  </si>
  <si>
    <t>Status</t>
  </si>
  <si>
    <t>Categoria do Risco</t>
  </si>
  <si>
    <t>Evento 1</t>
  </si>
  <si>
    <t>1.
2.
n.</t>
  </si>
  <si>
    <t>Aspectos Avaliativos</t>
  </si>
  <si>
    <t xml:space="preserve">Matriz de Riscos </t>
  </si>
  <si>
    <t>Pesos</t>
  </si>
  <si>
    <t>Evitar</t>
  </si>
  <si>
    <t>Ação de Controle</t>
  </si>
  <si>
    <t>Verificar a possibilidade de retirar controles considerados desnecessários</t>
  </si>
  <si>
    <t xml:space="preserve">Aceitar </t>
  </si>
  <si>
    <t>Conviver com o evento de risco mantendo práticas e procedimentos existentes</t>
  </si>
  <si>
    <t>Aceitar</t>
  </si>
  <si>
    <t>Data do Início</t>
  </si>
  <si>
    <t>Data da Conclusão</t>
  </si>
  <si>
    <t xml:space="preserve"> Evento provavelmente ocorra na maioria das circunstâncias</t>
  </si>
  <si>
    <t>Orientações para atribuição de pesos</t>
  </si>
  <si>
    <t>3-Moderado</t>
  </si>
  <si>
    <t>Não iniciado</t>
  </si>
  <si>
    <t>Versão: 1.1</t>
  </si>
  <si>
    <t>Alterações: 10/03/2017</t>
  </si>
  <si>
    <t>Data da criação: 09/03/2017</t>
  </si>
  <si>
    <t>Versão: 1.3</t>
  </si>
  <si>
    <t>Data da criação: 06/04/2017</t>
  </si>
  <si>
    <t xml:space="preserve">Alterações: </t>
  </si>
  <si>
    <t>Versão: 1.4</t>
  </si>
  <si>
    <t>Data da criação: 18/04/2017</t>
  </si>
  <si>
    <t>Alterações: inclusão da aba instruções, alteração do arredondamento para o campo impacto no calculo inerente e residual</t>
  </si>
  <si>
    <t>Estratégico</t>
  </si>
  <si>
    <t>Operacional</t>
  </si>
  <si>
    <t>Conformidade</t>
  </si>
  <si>
    <t>Categoria de Risco - Lista Suspensa</t>
  </si>
  <si>
    <t>Data 18/05/2017</t>
  </si>
  <si>
    <t>Correção da aba Plano de Controles, cores do status</t>
  </si>
  <si>
    <t>Probabilidade</t>
  </si>
  <si>
    <t>Evento esperado que ocorra na maioria das circunstâncias</t>
  </si>
  <si>
    <t>Data 23/05/2017</t>
  </si>
  <si>
    <t>Inclusão da aba Probabilidade</t>
  </si>
  <si>
    <t>Muito baixa</t>
  </si>
  <si>
    <t>Baixa</t>
  </si>
  <si>
    <t>Alta</t>
  </si>
  <si>
    <t>Muito Alta</t>
  </si>
  <si>
    <t>Preventiva</t>
  </si>
  <si>
    <t>Corretiva</t>
  </si>
  <si>
    <t xml:space="preserve">Tipo </t>
  </si>
  <si>
    <t>Controles Propostos / Ações Propostas</t>
  </si>
  <si>
    <t>Fraquezas
(Pontos Fracos)</t>
  </si>
  <si>
    <t>Versão 1.5</t>
  </si>
  <si>
    <t>Data da criação: 06/06/2017</t>
  </si>
  <si>
    <t>Alterações: 1. Alteração da aba Plano de Controle para Plano de ação.
2. Alteração da nomenclatura de algumas colunas Controle proposto  --&gt; Controle proposto / ação proposta) 
3. Alteração da nomenclatura dos níveis da probabilidade</t>
  </si>
  <si>
    <t>Inclusão de um tipo de controle/ação: compensatório.</t>
  </si>
  <si>
    <t>Alteração - 19/06/2017</t>
  </si>
  <si>
    <t>Alteração - 28/06/2017</t>
  </si>
  <si>
    <t>Exibição do impacto e da probabilidade invertida</t>
  </si>
  <si>
    <t>Imagem</t>
  </si>
  <si>
    <t>Evitar/Provocar</t>
  </si>
  <si>
    <t>Mitigar/Melhorar</t>
  </si>
  <si>
    <t>Muito baixo</t>
  </si>
  <si>
    <t>Baixo</t>
  </si>
  <si>
    <t>Médio</t>
  </si>
  <si>
    <t>Alto</t>
  </si>
  <si>
    <t>Muito Alto</t>
  </si>
  <si>
    <t>CATEGORIA DE RISCO</t>
  </si>
  <si>
    <t>Transferir/Compartilhar</t>
  </si>
  <si>
    <t>5-Extremo</t>
  </si>
  <si>
    <t>4-Alto</t>
  </si>
  <si>
    <t>2-Baixo</t>
  </si>
  <si>
    <t>1-Irrelevante</t>
  </si>
  <si>
    <t>IMPACTO - Fatores para Análise</t>
  </si>
  <si>
    <t>Impactos Previstos</t>
  </si>
  <si>
    <t>Probabilidades Previstas</t>
  </si>
  <si>
    <t>Plano de Implementação de Resposta ao Risco</t>
  </si>
  <si>
    <t>Período de análise:</t>
  </si>
  <si>
    <t>TIPO
de
Resposta a Risco</t>
  </si>
  <si>
    <t>Controle Proposto / Ação Proposta / RESPOSTA AO RISCO</t>
  </si>
  <si>
    <t>fg</t>
  </si>
  <si>
    <t>gh</t>
  </si>
  <si>
    <t>&lt; 26%</t>
  </si>
  <si>
    <t>&gt;=26% &lt;= 50%</t>
  </si>
  <si>
    <t>&gt;=51% &lt;= 75%</t>
  </si>
  <si>
    <t>&gt;=76% &lt;= 100%</t>
  </si>
  <si>
    <t>OPERACIONAL</t>
  </si>
  <si>
    <t>CONFORMIDADE</t>
  </si>
  <si>
    <t>ESTRATÉGICO</t>
  </si>
  <si>
    <t>IMAGEM</t>
  </si>
  <si>
    <t>Impacto
 X 
Probabilidade</t>
  </si>
  <si>
    <t>Risco</t>
  </si>
  <si>
    <t>1.</t>
  </si>
  <si>
    <t>2.</t>
  </si>
  <si>
    <t>3.</t>
  </si>
  <si>
    <t>4.</t>
  </si>
  <si>
    <t>5.</t>
  </si>
  <si>
    <t>6.</t>
  </si>
  <si>
    <t>Mitigar</t>
  </si>
  <si>
    <t>Provocar</t>
  </si>
  <si>
    <t>Melhorar</t>
  </si>
  <si>
    <t>Promover ações que evitem/eliminem as causas e/ou probabilidade</t>
  </si>
  <si>
    <t>Promover ações que provoquem ou aumentem as causas e/ou probabilidade</t>
  </si>
  <si>
    <t>Adotar medidas para reduzir as consequências e/ou o impacto dos riscos</t>
  </si>
  <si>
    <t>Adotar medidas para ampliar as consequências e/ou o impacto dos riscos</t>
  </si>
  <si>
    <t>Aumentar a probabilidade ou impacto pela transferência ou compartilhamento de uma parte do risco.</t>
  </si>
  <si>
    <t>Reduzir a probabilidade ou impacto pela transferência ou compartilhamento de uma parte do risco.</t>
  </si>
  <si>
    <t xml:space="preserve">Pronto! </t>
  </si>
  <si>
    <t>1. </t>
  </si>
  <si>
    <t xml:space="preserve">2. </t>
  </si>
  <si>
    <t xml:space="preserve">1. </t>
  </si>
  <si>
    <t>RISCO</t>
  </si>
  <si>
    <t>VERSÃO:</t>
  </si>
  <si>
    <t>Evento com potencial para prejudicar o alcance dos objetivos estratégicos ou da missão do TRE 
peso 100</t>
  </si>
  <si>
    <t>Evento com potencial para levar o processo/projeto/atividade ao colapso
peso 95</t>
  </si>
  <si>
    <t xml:space="preserve">Evento crítico, mas que com a devida gestão pode ser suportado
peso 90
</t>
  </si>
  <si>
    <t>Evento cujas consequências podem ser absorvidas, mas carecem de esforço da gestão para minimizar o impacto
peso 85</t>
  </si>
  <si>
    <t>Evento cujo impacto pode ser absorvido por meio de atividades normais
peso 80</t>
  </si>
  <si>
    <t>Determina interrupção das atividades
peso 95</t>
  </si>
  <si>
    <t>Determina ações de caráter pecuniários (multas, restrições orçamentárias, etc)
peso 90</t>
  </si>
  <si>
    <t>Determina ações de caráter corretivo
peso 85</t>
  </si>
  <si>
    <t>Determina ações de caráter orientativo
peso 80</t>
  </si>
  <si>
    <t>Pouco ou nenhum impacto
peso 75</t>
  </si>
  <si>
    <t>Com destaque na mídia nacional e internacional, podendo atingir os objetivos estratégicos e a missão
peso 90</t>
  </si>
  <si>
    <t>Com algum destaque na mídia nacional, provocando exposição significativa
peso 85</t>
  </si>
  <si>
    <t>Pode chegar à mídia provocando a exposição por um curto período de tempo
peso 80</t>
  </si>
  <si>
    <t>Tende a limitar-se às partes envolvidas
peso 75</t>
  </si>
  <si>
    <t>Impacto apenas interno / sem impacto
peso 70</t>
  </si>
  <si>
    <t>Prejudica o alcance dos objetivos da Unidade Administrativa
peso 85</t>
  </si>
  <si>
    <t>Prejudica o alcance dos objetivos do processo/projeto/atividade
peso 80</t>
  </si>
  <si>
    <t>Prejudica o alcance das metas do processo e impacta o cronograma das demais metas
peso 75</t>
  </si>
  <si>
    <t>Prejudica o alcance das metas do processo mas NÃO impacta o cronograma das demais metas
peso 70</t>
  </si>
  <si>
    <t>Pouco ou nenhum impacto no geral
peso 65</t>
  </si>
  <si>
    <t>Impacto</t>
  </si>
  <si>
    <t>Alto - 4</t>
  </si>
  <si>
    <t>Extremo - 5</t>
  </si>
  <si>
    <t>Moderado - 3</t>
  </si>
  <si>
    <t>Baixo - 2</t>
  </si>
  <si>
    <t>Irrelevante - 1</t>
  </si>
  <si>
    <t>Transferir
Compartilhar</t>
  </si>
  <si>
    <t>Muito alta (&gt;91%)</t>
  </si>
  <si>
    <t>Alta (&gt;=71% &lt;= 90%)</t>
  </si>
  <si>
    <t>Médio (&gt;=31% &lt;= 70%)</t>
  </si>
  <si>
    <t>Baixa (&gt;=11% &lt;=30%)</t>
  </si>
  <si>
    <t>Muito baixa (&lt; 10%)</t>
  </si>
  <si>
    <t>Evento deve ocorrer em algum momento</t>
  </si>
  <si>
    <t>Evento pode ocorrer em algum momento</t>
  </si>
  <si>
    <t>Tipo de Resposta ao RISCO</t>
  </si>
  <si>
    <t>PROBABILIDADE</t>
  </si>
  <si>
    <t>Identificação do Processo e Análise de Contexto</t>
  </si>
  <si>
    <t>Processo:</t>
  </si>
  <si>
    <r>
      <t xml:space="preserve">Evento que pode levar à ações de caráter corretivo
</t>
    </r>
    <r>
      <rPr>
        <b/>
        <sz val="10"/>
        <color theme="3" tint="-0.499984740745262"/>
        <rFont val="Arial"/>
        <family val="2"/>
      </rPr>
      <t>peso 85</t>
    </r>
  </si>
  <si>
    <r>
      <t xml:space="preserve">Evento que pode levar à ações de caráter orientativo
</t>
    </r>
    <r>
      <rPr>
        <b/>
        <sz val="10"/>
        <color theme="3" tint="-0.499984740745262"/>
        <rFont val="Arial"/>
        <family val="2"/>
      </rPr>
      <t>peso 80</t>
    </r>
  </si>
  <si>
    <r>
      <t xml:space="preserve">Evento que pode levar à orientação para mudanças organizacionais futuras
</t>
    </r>
    <r>
      <rPr>
        <b/>
        <sz val="10"/>
        <color theme="3" tint="-0.499984740745262"/>
        <rFont val="Arial"/>
        <family val="2"/>
      </rPr>
      <t>peso 75</t>
    </r>
  </si>
  <si>
    <r>
      <t xml:space="preserve">Evento com algum destaque na mídia nacional, provocando exposição significativa
</t>
    </r>
    <r>
      <rPr>
        <b/>
        <sz val="10"/>
        <color theme="3" tint="-0.499984740745262"/>
        <rFont val="Arial"/>
        <family val="2"/>
      </rPr>
      <t>peso 85</t>
    </r>
  </si>
  <si>
    <r>
      <t xml:space="preserve">Evento que pode chegar à mídia estadual e/ou provocar exposição por um curto período de tempo
</t>
    </r>
    <r>
      <rPr>
        <b/>
        <sz val="10"/>
        <color theme="3" tint="-0.499984740745262"/>
        <rFont val="Arial"/>
        <family val="2"/>
      </rPr>
      <t>peso 80</t>
    </r>
  </si>
  <si>
    <r>
      <t>Evento com pouca exposição e/ou impacto apenas interno</t>
    </r>
    <r>
      <rPr>
        <b/>
        <sz val="10"/>
        <color theme="3" tint="-0.499984740745262"/>
        <rFont val="Arial"/>
        <family val="2"/>
      </rPr>
      <t xml:space="preserve">
peso 70</t>
    </r>
  </si>
  <si>
    <r>
      <t xml:space="preserve">Evento com destaque na mídia nacional e internacional, podendo afetar os objetivos estratégicos (macrodesafios) e/ou a missão
</t>
    </r>
    <r>
      <rPr>
        <b/>
        <sz val="10"/>
        <color theme="3" tint="-0.499984740745262"/>
        <rFont val="Arial"/>
        <family val="2"/>
      </rPr>
      <t>peso 90</t>
    </r>
  </si>
  <si>
    <r>
      <t xml:space="preserve">Evento que pode afetar o alcance dos objetivos estratégicos (macrodesafios) ou da missão do TRE 
</t>
    </r>
    <r>
      <rPr>
        <b/>
        <sz val="10"/>
        <color theme="3" tint="-0.499984740745262"/>
        <rFont val="Arial"/>
        <family val="2"/>
      </rPr>
      <t>peso 100</t>
    </r>
  </si>
  <si>
    <r>
      <t xml:space="preserve">Evento que pode afetar o alcance dos objetivos do processo ou da ação/projeto estratégicos
</t>
    </r>
    <r>
      <rPr>
        <b/>
        <sz val="10"/>
        <color theme="3" tint="-0.499984740745262"/>
        <rFont val="Arial"/>
        <family val="2"/>
      </rPr>
      <t>peso 90</t>
    </r>
    <r>
      <rPr>
        <sz val="10"/>
        <color theme="3" tint="-0.499984740745262"/>
        <rFont val="Arial"/>
        <family val="2"/>
      </rPr>
      <t xml:space="preserve">
</t>
    </r>
  </si>
  <si>
    <r>
      <t xml:space="preserve">Evento que pode levar à interrupção ou conclusão antecipada das atividades
</t>
    </r>
    <r>
      <rPr>
        <b/>
        <sz val="10"/>
        <color theme="3" tint="-0.499984740745262"/>
        <rFont val="Arial"/>
        <family val="2"/>
      </rPr>
      <t>peso 95</t>
    </r>
  </si>
  <si>
    <r>
      <t xml:space="preserve">Evento que pode levar à ações de caráter pecuniários (multas, premiações, restrições orçamentárias, etc)
</t>
    </r>
    <r>
      <rPr>
        <b/>
        <sz val="10"/>
        <color theme="3" tint="-0.499984740745262"/>
        <rFont val="Arial"/>
        <family val="2"/>
      </rPr>
      <t>peso 90</t>
    </r>
  </si>
  <si>
    <r>
      <t xml:space="preserve">Evento com possível exposição local e/ou com capacidade de afetar apenas às partes envolvidas
</t>
    </r>
    <r>
      <rPr>
        <b/>
        <sz val="10"/>
        <color theme="3" tint="-0.499984740745262"/>
        <rFont val="Arial"/>
        <family val="2"/>
      </rPr>
      <t>peso 75</t>
    </r>
  </si>
  <si>
    <r>
      <t xml:space="preserve">Evento que pode afetar o alcance dos objetivos da Unidade Administrativa - UA
</t>
    </r>
    <r>
      <rPr>
        <b/>
        <sz val="10"/>
        <color theme="3" tint="-0.499984740745262"/>
        <rFont val="Arial"/>
        <family val="2"/>
      </rPr>
      <t>peso 85</t>
    </r>
  </si>
  <si>
    <r>
      <t xml:space="preserve">Evento que pode afetar  o alcance dos objetivos do processo/projeto/atividade operacional
</t>
    </r>
    <r>
      <rPr>
        <b/>
        <sz val="10"/>
        <color theme="3" tint="-0.499984740745262"/>
        <rFont val="Arial"/>
        <family val="2"/>
      </rPr>
      <t>peso 80</t>
    </r>
  </si>
  <si>
    <r>
      <t xml:space="preserve">Evento que pode afetar o alcance dos indicadores do processo/projeto ou da UA
</t>
    </r>
    <r>
      <rPr>
        <b/>
        <sz val="10"/>
        <color theme="3" tint="-0.499984740745262"/>
        <rFont val="Arial"/>
        <family val="2"/>
      </rPr>
      <t>peso 75</t>
    </r>
  </si>
  <si>
    <r>
      <t xml:space="preserve">Evento que pode afetar o cumprimento do cronograma do processo/projeto 
</t>
    </r>
    <r>
      <rPr>
        <b/>
        <sz val="10"/>
        <color theme="3" tint="-0.499984740745262"/>
        <rFont val="Arial"/>
        <family val="2"/>
      </rPr>
      <t>peso 70</t>
    </r>
  </si>
  <si>
    <t>AMEAÇA: risco com efeitos negativos</t>
  </si>
  <si>
    <t>OPORTUNIDADE: risco com efeitos positivos</t>
  </si>
  <si>
    <t>Gestores Responsáveis:</t>
  </si>
  <si>
    <t>ordem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</si>
  <si>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</si>
  <si>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</si>
  <si>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</si>
  <si>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</si>
  <si>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</si>
  <si>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</si>
  <si>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</si>
  <si>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</si>
  <si>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</si>
  <si>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</si>
  <si>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</si>
  <si>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</si>
  <si>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</si>
  <si>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</si>
  <si>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</si>
  <si>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</si>
  <si>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</si>
  <si>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</si>
  <si>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</si>
  <si>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</si>
  <si>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</si>
  <si>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</si>
  <si>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</si>
  <si>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</si>
  <si>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</si>
  <si>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</si>
  <si>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</si>
  <si>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</si>
  <si>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</si>
  <si>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</si>
  <si>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Evento e possível parâmetro</t>
  </si>
  <si>
    <t>tipo</t>
  </si>
  <si>
    <t>+</t>
  </si>
  <si>
    <t>-</t>
  </si>
  <si>
    <r>
      <t xml:space="preserve">Evento que pode afetar o alcance dos indicadores (estratégicos ou de apoio) do TRE
</t>
    </r>
    <r>
      <rPr>
        <b/>
        <sz val="10"/>
        <color theme="3" tint="-0.499984740745262"/>
        <rFont val="Arial"/>
        <family val="2"/>
      </rPr>
      <t>peso 95</t>
    </r>
  </si>
  <si>
    <r>
      <t xml:space="preserve">Evento que pode afetar o cumprimento de uma meta/etapa do processo/projeto mas não impacta no cronograma geral
 </t>
    </r>
    <r>
      <rPr>
        <b/>
        <sz val="10"/>
        <color theme="3" tint="-0.499984740745262"/>
        <rFont val="Arial"/>
        <family val="2"/>
      </rPr>
      <t>peso 65</t>
    </r>
  </si>
  <si>
    <t>Gestor Responsável:</t>
  </si>
  <si>
    <t>Responsáveis pela Análise:</t>
  </si>
  <si>
    <t>Unidade Administrativa:</t>
  </si>
  <si>
    <t>5 - Impacto Muito Alto (Extremo)</t>
  </si>
  <si>
    <t>4 - Alto Impacto</t>
  </si>
  <si>
    <t>3 - Impacto Médio               (Moderado)</t>
  </si>
  <si>
    <t>2 - Baixo Impacto</t>
  </si>
  <si>
    <t>1 - Impacto Muito Baixo (Irrelevante)</t>
  </si>
  <si>
    <r>
      <t xml:space="preserve">Evento que precisa de intervenção da Alta Administração para ser suportado ou impulsionado
</t>
    </r>
    <r>
      <rPr>
        <b/>
        <sz val="10"/>
        <color theme="3" tint="-0.499984740745262"/>
        <rFont val="Arial"/>
        <family val="2"/>
      </rPr>
      <t>peso 85</t>
    </r>
  </si>
  <si>
    <r>
      <t xml:space="preserve">Evento cujas consequências podem ser absorvidas, mas carecem de esforço da gestão para minimizar/intensificar o impacto
</t>
    </r>
    <r>
      <rPr>
        <b/>
        <sz val="10"/>
        <color theme="3" tint="-0.499984740745262"/>
        <rFont val="Arial"/>
        <family val="2"/>
      </rPr>
      <t>peso 80</t>
    </r>
  </si>
  <si>
    <t>escrever em vermelho os fatores críticos para o sucesso!</t>
  </si>
  <si>
    <t>Clientes/Partes interessadas - INTERNO:</t>
  </si>
  <si>
    <t>Clientes/Partes interessadas - EXTERNO</t>
  </si>
  <si>
    <t>CONTEXTO - Análise de SWOT</t>
  </si>
  <si>
    <t>A análise de SWOT é realizada com foco no macroprocesso/desafio e no processo, visa obter informações para apoiar a identificação de eventos de riscos, bem como escolher as ações mais adequadas para assegurar o alcance dos objetivos do macroprocesso/desafio, processo, da unidade administrativa e do TRE.</t>
  </si>
  <si>
    <t>Gestor Susbstituto:</t>
  </si>
  <si>
    <t>Considere as Causas</t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</si>
  <si>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>no máximo em 10%</t>
    </r>
    <r>
      <rPr>
        <sz val="10"/>
        <color indexed="56"/>
        <rFont val="Arial"/>
        <family val="2"/>
      </rPr>
      <t xml:space="preserve"> dos casos</t>
    </r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</si>
  <si>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>entre 11% e 30%</t>
    </r>
    <r>
      <rPr>
        <sz val="10"/>
        <color indexed="56"/>
        <rFont val="Arial"/>
        <family val="2"/>
      </rPr>
      <t xml:space="preserve"> das vezes</t>
    </r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</si>
  <si>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>entre 31% e 70%</t>
    </r>
    <r>
      <rPr>
        <sz val="10"/>
        <color indexed="56"/>
        <rFont val="Arial"/>
        <family val="2"/>
      </rPr>
      <t xml:space="preserve"> das vezes</t>
    </r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</si>
  <si>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>entre 71% e 90%</t>
    </r>
    <r>
      <rPr>
        <sz val="10"/>
        <color indexed="56"/>
        <rFont val="Arial"/>
        <family val="2"/>
      </rPr>
      <t xml:space="preserve"> das vezes</t>
    </r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</si>
  <si>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 xml:space="preserve">em mais de 90% </t>
    </r>
    <r>
      <rPr>
        <sz val="10"/>
        <color indexed="56"/>
        <rFont val="Arial"/>
        <family val="2"/>
      </rPr>
      <t>dos casos</t>
    </r>
  </si>
  <si>
    <t>Considere os Efeitos</t>
  </si>
  <si>
    <r>
      <t xml:space="preserve">Impacto </t>
    </r>
    <r>
      <rPr>
        <b/>
        <sz val="10"/>
        <color indexed="56"/>
        <rFont val="Arial"/>
        <family val="2"/>
      </rPr>
      <t>muito baixo</t>
    </r>
    <r>
      <rPr>
        <sz val="10"/>
        <color indexed="56"/>
        <rFont val="Arial"/>
        <family val="2"/>
      </rPr>
      <t xml:space="preserve"> perceptível </t>
    </r>
    <r>
      <rPr>
        <b/>
        <sz val="10"/>
        <color indexed="56"/>
        <rFont val="Arial"/>
        <family val="2"/>
      </rPr>
      <t>em até 10%</t>
    </r>
    <r>
      <rPr>
        <sz val="10"/>
        <color indexed="56"/>
        <rFont val="Arial"/>
        <family val="2"/>
      </rPr>
      <t xml:space="preserve"> dos casos</t>
    </r>
  </si>
  <si>
    <r>
      <t xml:space="preserve">Impacto </t>
    </r>
    <r>
      <rPr>
        <b/>
        <sz val="10"/>
        <color indexed="56"/>
        <rFont val="Arial"/>
        <family val="2"/>
      </rPr>
      <t>baixo</t>
    </r>
    <r>
      <rPr>
        <sz val="10"/>
        <color indexed="56"/>
        <rFont val="Arial"/>
        <family val="2"/>
      </rPr>
      <t xml:space="preserve">, perceptível </t>
    </r>
    <r>
      <rPr>
        <b/>
        <sz val="10"/>
        <color indexed="56"/>
        <rFont val="Arial"/>
        <family val="2"/>
      </rPr>
      <t>entre 11% e 30%</t>
    </r>
    <r>
      <rPr>
        <sz val="10"/>
        <color indexed="56"/>
        <rFont val="Arial"/>
        <family val="2"/>
      </rPr>
      <t xml:space="preserve"> dos casos</t>
    </r>
  </si>
  <si>
    <r>
      <t xml:space="preserve">Impacto </t>
    </r>
    <r>
      <rPr>
        <b/>
        <sz val="10"/>
        <color indexed="56"/>
        <rFont val="Arial"/>
        <family val="2"/>
      </rPr>
      <t>médio</t>
    </r>
    <r>
      <rPr>
        <sz val="10"/>
        <color indexed="56"/>
        <rFont val="Arial"/>
        <family val="2"/>
      </rPr>
      <t xml:space="preserve">, perceptível </t>
    </r>
    <r>
      <rPr>
        <b/>
        <sz val="10"/>
        <color indexed="56"/>
        <rFont val="Arial"/>
        <family val="2"/>
      </rPr>
      <t>entre 31% e 70%</t>
    </r>
    <r>
      <rPr>
        <sz val="10"/>
        <color indexed="56"/>
        <rFont val="Arial"/>
        <family val="2"/>
      </rPr>
      <t xml:space="preserve"> dos casos</t>
    </r>
  </si>
  <si>
    <r>
      <t xml:space="preserve">Impacto </t>
    </r>
    <r>
      <rPr>
        <b/>
        <sz val="10"/>
        <color indexed="56"/>
        <rFont val="Arial"/>
        <family val="2"/>
      </rPr>
      <t>alto</t>
    </r>
    <r>
      <rPr>
        <sz val="10"/>
        <color indexed="56"/>
        <rFont val="Arial"/>
        <family val="2"/>
      </rPr>
      <t xml:space="preserve">, perceptível </t>
    </r>
    <r>
      <rPr>
        <b/>
        <sz val="10"/>
        <color indexed="56"/>
        <rFont val="Arial"/>
        <family val="2"/>
      </rPr>
      <t>entre 71% e 90%</t>
    </r>
    <r>
      <rPr>
        <sz val="10"/>
        <color indexed="56"/>
        <rFont val="Arial"/>
        <family val="2"/>
      </rPr>
      <t xml:space="preserve"> dos casos</t>
    </r>
  </si>
  <si>
    <r>
      <t xml:space="preserve">Impacto </t>
    </r>
    <r>
      <rPr>
        <b/>
        <sz val="10"/>
        <color indexed="56"/>
        <rFont val="Arial"/>
        <family val="2"/>
      </rPr>
      <t>muito alto</t>
    </r>
    <r>
      <rPr>
        <sz val="10"/>
        <color indexed="56"/>
        <rFont val="Arial"/>
        <family val="2"/>
      </rPr>
      <t xml:space="preserve">, perceptível </t>
    </r>
    <r>
      <rPr>
        <b/>
        <sz val="10"/>
        <color indexed="56"/>
        <rFont val="Arial"/>
        <family val="2"/>
      </rPr>
      <t>em mais de 90%</t>
    </r>
    <r>
      <rPr>
        <sz val="10"/>
        <color indexed="56"/>
        <rFont val="Arial"/>
        <family val="2"/>
      </rPr>
      <t xml:space="preserve"> dos casos</t>
    </r>
  </si>
  <si>
    <t>IMPACTO</t>
  </si>
  <si>
    <t>Consequências</t>
  </si>
  <si>
    <t>CATEGORIA</t>
  </si>
  <si>
    <r>
      <t xml:space="preserve">Nível de Risco
</t>
    </r>
    <r>
      <rPr>
        <sz val="12"/>
        <color theme="0"/>
        <rFont val="Arial"/>
        <family val="2"/>
      </rPr>
      <t>Probabilidade X
Impacto na Categoria</t>
    </r>
  </si>
  <si>
    <t>RESULTADOS</t>
  </si>
  <si>
    <t>1 a 5 = Risco Pequeno
6 a 12 = Risco Moderado
13 a 19 = Risco Alto
20 a 25 = Risco Crítico</t>
  </si>
  <si>
    <t>Cálculo do Nível de Risco</t>
  </si>
  <si>
    <t>Gestor Substituto:</t>
  </si>
  <si>
    <t>Tipo</t>
  </si>
  <si>
    <t>Compensatória</t>
  </si>
  <si>
    <t>Unidade/Servidor Responsável pela Implementação</t>
  </si>
  <si>
    <t>Evitar / Provocar</t>
  </si>
  <si>
    <t>Mitigar / Melhorar</t>
  </si>
  <si>
    <t>Transferir / Compartilhar</t>
  </si>
  <si>
    <t>UA / Processos afetados</t>
  </si>
  <si>
    <t>INTEGRAÇÃO</t>
  </si>
  <si>
    <t>STAKEHOLDER</t>
  </si>
  <si>
    <t>MONITORAMENTO</t>
  </si>
  <si>
    <r>
      <rPr>
        <b/>
        <sz val="12"/>
        <rFont val="Arial"/>
        <family val="2"/>
      </rPr>
      <t xml:space="preserve">3. Na aba Cálculo do Risco </t>
    </r>
    <r>
      <rPr>
        <sz val="12"/>
        <rFont val="Arial"/>
        <family val="2"/>
      </rPr>
      <t xml:space="preserve">faça a análise - preencha onde os números estão em vermelho com valores entre 1 e 5 quanto à probabilidade e quanto ao impacto; escolha a categoria onde o risco será mais sentido (para facilitar a análise veja a </t>
    </r>
    <r>
      <rPr>
        <b/>
        <sz val="12"/>
        <rFont val="Arial"/>
        <family val="2"/>
      </rPr>
      <t>aba Conceitos</t>
    </r>
    <r>
      <rPr>
        <sz val="12"/>
        <rFont val="Arial"/>
        <family val="2"/>
      </rPr>
      <t>).</t>
    </r>
  </si>
  <si>
    <t>Parceiros Necessários</t>
  </si>
  <si>
    <t>Descrição
após descrever todas as ações ponha a ordem de prioridade</t>
  </si>
  <si>
    <t>Subprocesso / Atividade / Etapa 1</t>
  </si>
  <si>
    <t>Subprocesso / Atividade / Etapa 2</t>
  </si>
  <si>
    <t>Subprocesso / Atividade / Etapa 3</t>
  </si>
  <si>
    <t>Subprocesso / Atividade / Etapa 4</t>
  </si>
  <si>
    <t>Subprocesso / Atividade / Etapa 5</t>
  </si>
  <si>
    <t>Subprocesso / Atividade / Etapa 6</t>
  </si>
  <si>
    <t>Subprocesso / Atividade / Etapa 7</t>
  </si>
  <si>
    <t>Subprocesso / Atividade / Etapa 8</t>
  </si>
  <si>
    <t>Subprocesso / Atividade / Etapa 9</t>
  </si>
  <si>
    <t>Subprocesso / Atividade / Etapa 10</t>
  </si>
  <si>
    <t>SETEMBRO</t>
  </si>
  <si>
    <t>Afeta algum objetivo estratégico?
Qual?</t>
  </si>
  <si>
    <t>Identificação dos Riscos</t>
  </si>
  <si>
    <t>MAPA  DE  RISCOS</t>
  </si>
  <si>
    <t>CÁLCULO  DO  RISCO</t>
  </si>
  <si>
    <t>IDENTIFICAÇÃO  DOS  RISCOS</t>
  </si>
  <si>
    <t>VDSVA\V</t>
  </si>
  <si>
    <r>
      <t>1.</t>
    </r>
    <r>
      <rPr>
        <sz val="12"/>
        <rFont val="Arial"/>
        <family val="2"/>
      </rPr>
      <t xml:space="preserve"> Inicialmente, preencha</t>
    </r>
    <r>
      <rPr>
        <b/>
        <sz val="12"/>
        <rFont val="Arial"/>
        <family val="2"/>
      </rPr>
      <t xml:space="preserve"> a aba Contexto.
</t>
    </r>
    <r>
      <rPr>
        <sz val="12"/>
        <rFont val="Arial"/>
        <family val="2"/>
      </rPr>
      <t>Identifique o processo colocando as informações solicitadas e liste algumas forças e fraquesas, oportunidades e ameaças, grafando em vermelho os fatores críticos para o sucesso.</t>
    </r>
  </si>
  <si>
    <r>
      <rPr>
        <b/>
        <sz val="12"/>
        <rFont val="Arial"/>
        <family val="2"/>
      </rPr>
      <t>2. Na aba Identificação dos Riscos</t>
    </r>
    <r>
      <rPr>
        <sz val="12"/>
        <rFont val="Arial"/>
        <family val="2"/>
      </rPr>
      <t>, preencha os seguintes campos (letras em vermelho):  
    a. subprocesso/atividade/etapa;
    b. evento de Risco (aqui pode ser descrito parâmetro se houver);
    c. diga se o risco é positivo ou negativo;
    d. causas do risco;
    e. efeitos/consequências do risco;
    f. se for o caso, informe qual objetivo estratégico é afetado com o evento.</t>
    </r>
  </si>
  <si>
    <t>SWFSFSA</t>
  </si>
  <si>
    <t>VV</t>
  </si>
  <si>
    <t>VS\</t>
  </si>
  <si>
    <t>\V\SV</t>
  </si>
  <si>
    <t>CS\CV\S</t>
  </si>
  <si>
    <t>\\</t>
  </si>
  <si>
    <t>c\SV</t>
  </si>
  <si>
    <t>CV\V</t>
  </si>
  <si>
    <t>Responsável</t>
  </si>
  <si>
    <t>Afetados</t>
  </si>
  <si>
    <t>Parceiros</t>
  </si>
  <si>
    <t>PLANO  DE  GESTÃO  DE  RISCOS</t>
  </si>
  <si>
    <r>
      <rPr>
        <b/>
        <sz val="12"/>
        <rFont val="Arial"/>
        <family val="2"/>
      </rPr>
      <t>ATENÇÃO!</t>
    </r>
    <r>
      <rPr>
        <sz val="12"/>
        <rFont val="Arial"/>
        <family val="2"/>
      </rPr>
      <t xml:space="preserve"> 
O Plano de Gestão de Riscos deverá ser comunicado formalmente a todos os envolvidos, sugerimos que seja feito via SEI.</t>
    </r>
  </si>
  <si>
    <t>Os superiores hierárquicos também devem ser comunicados e toda a análise deverá ser refeita periodicamente.</t>
  </si>
  <si>
    <r>
      <rPr>
        <b/>
        <sz val="12"/>
        <rFont val="Arial"/>
        <family val="2"/>
      </rPr>
      <t xml:space="preserve">4. Na aba Resposta ao Risco, </t>
    </r>
    <r>
      <rPr>
        <sz val="12"/>
        <rFont val="Arial"/>
        <family val="2"/>
      </rPr>
      <t xml:space="preserve">defina o que fará (para facilitar veja a </t>
    </r>
    <r>
      <rPr>
        <b/>
        <sz val="12"/>
        <rFont val="Arial"/>
        <family val="2"/>
      </rPr>
      <t>aba Conceitos</t>
    </r>
    <r>
      <rPr>
        <sz val="12"/>
        <rFont val="Arial"/>
        <family val="2"/>
      </rPr>
      <t>), descreva o que será a ação de infrentamento ao risco, quem será o responsável, quando será implementada, se necessário o apoio de alguém ou algum setor do TRE e/ou se impacta em algum processo ou setor. Este será seu PLANO DE GESTÃO DE RISCOS.</t>
    </r>
  </si>
  <si>
    <r>
      <t xml:space="preserve">A análise e o tratamento dos riscos foram concluídos com a construção do 
</t>
    </r>
    <r>
      <rPr>
        <b/>
        <sz val="12"/>
        <rFont val="Arial"/>
        <family val="2"/>
      </rPr>
      <t>Plano de Gestão de Riscos</t>
    </r>
    <r>
      <rPr>
        <sz val="12"/>
        <rFont val="Arial"/>
        <family val="2"/>
      </rPr>
      <t>!</t>
    </r>
  </si>
  <si>
    <t>Objetivo Estratégico: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</si>
</sst>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[$-416]mmmm\-yy;@"/>
  </numFmts>
  <fonts count="70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alibri"/>
      <family val="2"/>
    </font>
    <font>
      <sz val="7"/>
      <name val="Times New Roman"/>
      <family val="1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4"/>
      <color theme="0"/>
      <name val="Arial"/>
      <family val="2"/>
    </font>
    <font>
      <sz val="10"/>
      <name val="MS Sans Serif"/>
      <family val="2"/>
    </font>
    <font>
      <sz val="10"/>
      <color theme="3" tint="-0.499984740745262"/>
      <name val="Arial"/>
      <family val="2"/>
    </font>
    <font>
      <b/>
      <sz val="10"/>
      <color theme="0"/>
      <name val="Arial"/>
      <family val="2"/>
    </font>
    <font>
      <b/>
      <sz val="10"/>
      <color theme="3" tint="-0.499984740745262"/>
      <name val="Arial"/>
      <family val="2"/>
    </font>
    <font>
      <b/>
      <u/>
      <sz val="10"/>
      <name val="Arial"/>
      <family val="2"/>
    </font>
    <font>
      <sz val="10"/>
      <color theme="3" tint="-0.249977111117893"/>
      <name val="Arial"/>
      <family val="2"/>
    </font>
    <font>
      <b/>
      <sz val="11"/>
      <color theme="3" tint="-0.249977111117893"/>
      <name val="Arial"/>
      <family val="2"/>
    </font>
    <font>
      <b/>
      <sz val="12"/>
      <color theme="3" tint="-0.249977111117893"/>
      <name val="Arial"/>
      <family val="2"/>
    </font>
    <font>
      <b/>
      <sz val="14"/>
      <color theme="3" tint="-0.499984740745262"/>
      <name val="Arial"/>
      <family val="2"/>
    </font>
    <font>
      <b/>
      <sz val="10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sz val="10"/>
      <color theme="0"/>
      <name val="Arial"/>
      <family val="2"/>
    </font>
    <font>
      <b/>
      <sz val="11"/>
      <color theme="3" tint="-0.499984740745262"/>
      <name val="Arial"/>
      <family val="2"/>
    </font>
    <font>
      <b/>
      <sz val="10"/>
      <color rgb="FFFF3300"/>
      <name val="Arial"/>
      <family val="2"/>
    </font>
    <font>
      <b/>
      <sz val="12"/>
      <color theme="3" tint="-0.499984740745262"/>
      <name val="Arial"/>
      <family val="2"/>
    </font>
    <font>
      <sz val="12"/>
      <name val="Calibri"/>
      <family val="2"/>
      <scheme val="minor"/>
    </font>
    <font>
      <sz val="20"/>
      <name val="Arial"/>
      <family val="2"/>
    </font>
    <font>
      <sz val="14"/>
      <color theme="0"/>
      <name val="Arial"/>
      <family val="2"/>
    </font>
    <font>
      <sz val="14"/>
      <color theme="3" tint="-0.499984740745262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2"/>
      <name val="Arial Black"/>
      <family val="2"/>
    </font>
    <font>
      <b/>
      <sz val="12"/>
      <color theme="0"/>
      <name val="Arial Black"/>
      <family val="2"/>
    </font>
    <font>
      <sz val="20"/>
      <color theme="7" tint="-0.499984740745262"/>
      <name val="Arial"/>
      <family val="2"/>
    </font>
    <font>
      <b/>
      <sz val="10"/>
      <color theme="7" tint="0.39997558519241921"/>
      <name val="Arial"/>
      <family val="2"/>
    </font>
    <font>
      <b/>
      <sz val="9"/>
      <color theme="7" tint="0.39997558519241921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Arial"/>
      <family val="2"/>
    </font>
    <font>
      <b/>
      <sz val="24"/>
      <color theme="0"/>
      <name val="Arial"/>
      <family val="2"/>
    </font>
    <font>
      <sz val="12"/>
      <color rgb="FFFF0000"/>
      <name val="Arial"/>
      <family val="2"/>
    </font>
    <font>
      <b/>
      <sz val="12"/>
      <color rgb="FFC00000"/>
      <name val="Arial"/>
      <family val="2"/>
    </font>
    <font>
      <b/>
      <sz val="26"/>
      <color theme="0"/>
      <name val="Arial"/>
      <family val="2"/>
    </font>
    <font>
      <b/>
      <sz val="22"/>
      <color theme="0"/>
      <name val="Arial"/>
      <family val="2"/>
    </font>
    <font>
      <b/>
      <sz val="10"/>
      <color theme="0"/>
      <name val="Arial Black"/>
      <family val="2"/>
    </font>
    <font>
      <b/>
      <sz val="14"/>
      <color theme="0"/>
      <name val="Arial Black"/>
      <family val="2"/>
    </font>
    <font>
      <sz val="14"/>
      <color theme="0"/>
      <name val="Arial Black"/>
      <family val="2"/>
    </font>
    <font>
      <sz val="14"/>
      <name val="Arial Black"/>
      <family val="2"/>
    </font>
    <font>
      <sz val="12"/>
      <color theme="0"/>
      <name val="Arial Black"/>
      <family val="2"/>
    </font>
    <font>
      <sz val="14"/>
      <name val="Gill Sans Ultra Bold"/>
      <family val="2"/>
    </font>
    <font>
      <sz val="12"/>
      <color indexed="9"/>
      <name val="Arial Black"/>
      <family val="2"/>
    </font>
    <font>
      <b/>
      <sz val="12"/>
      <color indexed="9"/>
      <name val="Arial Black"/>
      <family val="2"/>
    </font>
    <font>
      <sz val="12"/>
      <color rgb="FFC00000"/>
      <name val="Aharoni"/>
      <charset val="177"/>
    </font>
    <font>
      <b/>
      <sz val="12"/>
      <color rgb="FFC00000"/>
      <name val="Arial Black"/>
      <family val="2"/>
    </font>
    <font>
      <b/>
      <sz val="14"/>
      <color indexed="56"/>
      <name val="Arial"/>
      <family val="2"/>
    </font>
    <font>
      <sz val="10"/>
      <color indexed="56"/>
      <name val="Arial"/>
      <family val="2"/>
    </font>
    <font>
      <b/>
      <sz val="10"/>
      <color indexed="56"/>
      <name val="Arial"/>
      <family val="2"/>
    </font>
    <font>
      <b/>
      <sz val="11"/>
      <color theme="0"/>
      <name val="Arial"/>
      <family val="2"/>
    </font>
    <font>
      <sz val="12"/>
      <color theme="0"/>
      <name val="Arial"/>
      <family val="2"/>
    </font>
    <font>
      <b/>
      <u/>
      <sz val="10"/>
      <color theme="0"/>
      <name val="Arial"/>
      <family val="2"/>
    </font>
    <font>
      <b/>
      <sz val="12"/>
      <color theme="3"/>
      <name val="Arial Black"/>
      <family val="2"/>
    </font>
    <font>
      <sz val="14"/>
      <name val="Arial"/>
      <family val="2"/>
    </font>
    <font>
      <i/>
      <sz val="10"/>
      <name val="Arial"/>
      <family val="2"/>
    </font>
    <font>
      <b/>
      <i/>
      <sz val="10"/>
      <color theme="0"/>
      <name val="Arial"/>
      <family val="2"/>
    </font>
    <font>
      <sz val="12"/>
      <color theme="3" tint="-0.499984740745262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52"/>
        <bgColor indexed="29"/>
      </patternFill>
    </fill>
    <fill>
      <patternFill patternType="solid">
        <fgColor indexed="57"/>
        <bgColor indexed="19"/>
      </patternFill>
    </fill>
    <fill>
      <patternFill patternType="solid">
        <fgColor indexed="53"/>
        <bgColor indexed="10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B781E"/>
        <bgColor indexed="64"/>
      </patternFill>
    </fill>
    <fill>
      <patternFill patternType="solid">
        <fgColor rgb="FF1E4619"/>
        <bgColor indexed="64"/>
      </patternFill>
    </fill>
    <fill>
      <patternFill patternType="solid">
        <fgColor rgb="FF50BE5A"/>
        <bgColor indexed="64"/>
      </patternFill>
    </fill>
    <fill>
      <patternFill patternType="solid">
        <fgColor rgb="FF8CDC6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499984740745262"/>
        <bgColor indexed="3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31"/>
      </patternFill>
    </fill>
  </fills>
  <borders count="17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thin">
        <color theme="5" tint="0.79998168889431442"/>
      </top>
      <bottom style="medium">
        <color indexed="64"/>
      </bottom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double">
        <color theme="6" tint="0.39994506668294322"/>
      </left>
      <right style="double">
        <color theme="6" tint="0.39994506668294322"/>
      </right>
      <top style="double">
        <color theme="6" tint="0.39994506668294322"/>
      </top>
      <bottom style="double">
        <color theme="6" tint="0.39994506668294322"/>
      </bottom>
      <diagonal/>
    </border>
    <border>
      <left style="double">
        <color theme="6" tint="0.39994506668294322"/>
      </left>
      <right style="double">
        <color theme="6" tint="0.39994506668294322"/>
      </right>
      <top/>
      <bottom style="double">
        <color theme="6" tint="0.39994506668294322"/>
      </bottom>
      <diagonal/>
    </border>
    <border>
      <left/>
      <right style="double">
        <color indexed="64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/>
      <diagonal/>
    </border>
    <border>
      <left style="double">
        <color theme="0" tint="-0.14996795556505021"/>
      </left>
      <right style="double">
        <color theme="0" tint="-0.14996795556505021"/>
      </right>
      <top style="double">
        <color theme="0" tint="-0.14996795556505021"/>
      </top>
      <bottom style="double">
        <color theme="0" tint="-0.14996795556505021"/>
      </bottom>
      <diagonal/>
    </border>
    <border>
      <left style="double">
        <color theme="0" tint="-0.14993743705557422"/>
      </left>
      <right style="double">
        <color theme="0" tint="-0.14996795556505021"/>
      </right>
      <top/>
      <bottom style="double">
        <color theme="0" tint="-0.1499374370555742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double">
        <color theme="0" tint="-0.14996795556505021"/>
      </bottom>
      <diagonal/>
    </border>
    <border>
      <left style="medium">
        <color indexed="64"/>
      </left>
      <right style="double">
        <color theme="6" tint="0.39994506668294322"/>
      </right>
      <top/>
      <bottom/>
      <diagonal/>
    </border>
    <border>
      <left style="medium">
        <color indexed="64"/>
      </left>
      <right style="double">
        <color theme="6" tint="0.39994506668294322"/>
      </right>
      <top/>
      <bottom style="double">
        <color theme="6" tint="0.39994506668294322"/>
      </bottom>
      <diagonal/>
    </border>
    <border>
      <left style="medium">
        <color indexed="64"/>
      </left>
      <right style="medium">
        <color theme="1" tint="4.9989318521683403E-2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double">
        <color theme="0" tint="-0.14996795556505021"/>
      </left>
      <right/>
      <top style="double">
        <color theme="0" tint="-0.14996795556505021"/>
      </top>
      <bottom style="double">
        <color theme="0" tint="-0.14996795556505021"/>
      </bottom>
      <diagonal/>
    </border>
    <border>
      <left style="double">
        <color theme="0" tint="-0.14993743705557422"/>
      </left>
      <right style="double">
        <color theme="0" tint="-0.14993743705557422"/>
      </right>
      <top style="double">
        <color theme="0" tint="-0.14996795556505021"/>
      </top>
      <bottom style="double">
        <color theme="0" tint="-0.14993743705557422"/>
      </bottom>
      <diagonal/>
    </border>
    <border>
      <left style="double">
        <color theme="0" tint="-0.14993743705557422"/>
      </left>
      <right style="double">
        <color theme="0" tint="-0.14996795556505021"/>
      </right>
      <top style="double">
        <color theme="0" tint="-0.14996795556505021"/>
      </top>
      <bottom style="double">
        <color theme="0" tint="-0.14993743705557422"/>
      </bottom>
      <diagonal/>
    </border>
    <border>
      <left style="double">
        <color theme="0" tint="-0.14996795556505021"/>
      </left>
      <right style="double">
        <color theme="0" tint="-0.1499374370555742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double">
        <color theme="0" tint="-0.14993743705557422"/>
      </left>
      <right style="double">
        <color theme="0" tint="-0.1499374370555742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double">
        <color theme="0" tint="-0.14996795556505021"/>
      </left>
      <right style="double">
        <color theme="0" tint="-0.14993743705557422"/>
      </right>
      <top style="double">
        <color theme="0" tint="-0.14993743705557422"/>
      </top>
      <bottom style="double">
        <color theme="0" tint="-0.14996795556505021"/>
      </bottom>
      <diagonal/>
    </border>
    <border>
      <left style="double">
        <color theme="0" tint="-0.14993743705557422"/>
      </left>
      <right style="double">
        <color theme="0" tint="-0.14993743705557422"/>
      </right>
      <top style="double">
        <color theme="0" tint="-0.14993743705557422"/>
      </top>
      <bottom style="double">
        <color theme="0" tint="-0.1499679555650502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theme="1" tint="4.9989318521683403E-2"/>
      </right>
      <top/>
      <bottom style="double">
        <color theme="0" tint="-0.149998474074526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0" tint="-0.34998626667073579"/>
      </left>
      <right/>
      <top style="thin">
        <color theme="2" tint="-9.9978637043366805E-2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5" tint="0.79998168889431442"/>
      </left>
      <right style="medium">
        <color indexed="64"/>
      </right>
      <top style="thin">
        <color theme="5" tint="0.79998168889431442"/>
      </top>
      <bottom style="medium">
        <color indexed="64"/>
      </bottom>
      <diagonal/>
    </border>
    <border>
      <left style="medium">
        <color indexed="64"/>
      </left>
      <right style="thin">
        <color theme="5" tint="0.79998168889431442"/>
      </right>
      <top style="thin">
        <color theme="5" tint="0.79998168889431442"/>
      </top>
      <bottom style="medium">
        <color indexed="64"/>
      </bottom>
      <diagonal/>
    </border>
    <border>
      <left style="thin">
        <color theme="5" tint="0.79998168889431442"/>
      </left>
      <right style="medium">
        <color indexed="64"/>
      </right>
      <top style="thin">
        <color theme="5" tint="0.79998168889431442"/>
      </top>
      <bottom style="thin">
        <color theme="5" tint="0.79998168889431442"/>
      </bottom>
      <diagonal/>
    </border>
    <border>
      <left style="medium">
        <color indexed="64"/>
      </left>
      <right style="thin">
        <color theme="5" tint="0.79998168889431442"/>
      </right>
      <top style="thin">
        <color theme="5" tint="0.79998168889431442"/>
      </top>
      <bottom style="thin">
        <color theme="5" tint="0.79998168889431442"/>
      </bottom>
      <diagonal/>
    </border>
    <border>
      <left style="double">
        <color theme="0" tint="-0.14996795556505021"/>
      </left>
      <right style="double">
        <color theme="0" tint="-0.14993743705557422"/>
      </right>
      <top/>
      <bottom style="double">
        <color theme="0" tint="-0.14993743705557422"/>
      </bottom>
      <diagonal/>
    </border>
    <border>
      <left style="double">
        <color theme="0" tint="-0.14993743705557422"/>
      </left>
      <right style="double">
        <color theme="0" tint="-0.14993743705557422"/>
      </right>
      <top/>
      <bottom style="double">
        <color theme="0" tint="-0.14993743705557422"/>
      </bottom>
      <diagonal/>
    </border>
    <border>
      <left style="double">
        <color theme="0" tint="-0.14996795556505021"/>
      </left>
      <right/>
      <top/>
      <bottom style="double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9847407452621"/>
      </top>
      <bottom/>
      <diagonal/>
    </border>
    <border>
      <left style="thin">
        <color theme="0" tint="-0.14996795556505021"/>
      </left>
      <right/>
      <top style="thin">
        <color theme="0" tint="-0.14999847407452621"/>
      </top>
      <bottom/>
      <diagonal/>
    </border>
    <border>
      <left/>
      <right style="thin">
        <color theme="0" tint="-0.14996795556505021"/>
      </right>
      <top style="thin">
        <color theme="0" tint="-0.14999847407452621"/>
      </top>
      <bottom/>
      <diagonal/>
    </border>
    <border>
      <left style="double">
        <color theme="0" tint="-0.14999847407452621"/>
      </left>
      <right/>
      <top style="double">
        <color theme="0" tint="-0.14999847407452621"/>
      </top>
      <bottom style="double">
        <color theme="0" tint="-0.14999847407452621"/>
      </bottom>
      <diagonal/>
    </border>
    <border>
      <left style="double">
        <color theme="0" tint="-0.14996795556505021"/>
      </left>
      <right style="double">
        <color theme="0" tint="-0.14993743705557422"/>
      </right>
      <top style="double">
        <color theme="0" tint="-0.14999847407452621"/>
      </top>
      <bottom style="double">
        <color theme="0" tint="-0.14999847407452621"/>
      </bottom>
      <diagonal/>
    </border>
    <border>
      <left style="double">
        <color theme="0" tint="-0.14993743705557422"/>
      </left>
      <right style="double">
        <color theme="0" tint="-0.14993743705557422"/>
      </right>
      <top style="double">
        <color theme="0" tint="-0.14999847407452621"/>
      </top>
      <bottom style="double">
        <color theme="0" tint="-0.14999847407452621"/>
      </bottom>
      <diagonal/>
    </border>
    <border>
      <left style="double">
        <color theme="0" tint="-0.14993743705557422"/>
      </left>
      <right style="double">
        <color theme="0" tint="-0.14999847407452621"/>
      </right>
      <top style="double">
        <color theme="0" tint="-0.14999847407452621"/>
      </top>
      <bottom style="double">
        <color theme="0" tint="-0.1499984740745262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 style="thin">
        <color theme="5" tint="0.79998168889431442"/>
      </right>
      <top/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theme="5" tint="0.79998168889431442"/>
      </right>
      <top/>
      <bottom style="thin">
        <color theme="5" tint="0.79998168889431442"/>
      </bottom>
      <diagonal/>
    </border>
    <border>
      <left style="thin">
        <color theme="5" tint="0.79998168889431442"/>
      </left>
      <right style="medium">
        <color indexed="64"/>
      </right>
      <top/>
      <bottom style="thin">
        <color theme="5" tint="0.79998168889431442"/>
      </bottom>
      <diagonal/>
    </border>
    <border>
      <left style="thin">
        <color theme="5" tint="0.79998168889431442"/>
      </left>
      <right/>
      <top/>
      <bottom/>
      <diagonal/>
    </border>
    <border>
      <left style="medium">
        <color indexed="64"/>
      </left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 style="medium">
        <color indexed="64"/>
      </right>
      <top/>
      <bottom style="thin">
        <color theme="5" tint="0.79998168889431442"/>
      </bottom>
      <diagonal/>
    </border>
    <border>
      <left/>
      <right style="medium">
        <color indexed="64"/>
      </right>
      <top style="thin">
        <color theme="5" tint="0.79998168889431442"/>
      </top>
      <bottom style="thin">
        <color theme="5" tint="0.79998168889431442"/>
      </bottom>
      <diagonal/>
    </border>
    <border>
      <left style="medium">
        <color indexed="64"/>
      </left>
      <right/>
      <top style="thin">
        <color theme="5" tint="0.79998168889431442"/>
      </top>
      <bottom style="medium">
        <color indexed="64"/>
      </bottom>
      <diagonal/>
    </border>
    <border>
      <left/>
      <right/>
      <top style="thin">
        <color theme="5" tint="0.79998168889431442"/>
      </top>
      <bottom style="medium">
        <color indexed="64"/>
      </bottom>
      <diagonal/>
    </border>
    <border>
      <left/>
      <right style="medium">
        <color indexed="64"/>
      </right>
      <top style="thin">
        <color theme="5" tint="0.7999816888943144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5" tint="0.79998168889431442"/>
      </bottom>
      <diagonal/>
    </border>
    <border>
      <left/>
      <right/>
      <top style="medium">
        <color indexed="64"/>
      </top>
      <bottom style="thin">
        <color theme="5" tint="0.79998168889431442"/>
      </bottom>
      <diagonal/>
    </border>
    <border>
      <left/>
      <right style="medium">
        <color indexed="64"/>
      </right>
      <top style="medium">
        <color indexed="64"/>
      </top>
      <bottom style="thin">
        <color theme="5" tint="0.7999816888943144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theme="3" tint="0.79998168889431442"/>
      </left>
      <right/>
      <top style="double">
        <color theme="3" tint="0.79998168889431442"/>
      </top>
      <bottom/>
      <diagonal/>
    </border>
    <border>
      <left/>
      <right/>
      <top style="double">
        <color theme="3" tint="0.79998168889431442"/>
      </top>
      <bottom/>
      <diagonal/>
    </border>
    <border>
      <left/>
      <right style="double">
        <color theme="3" tint="0.79998168889431442"/>
      </right>
      <top style="double">
        <color theme="3" tint="0.79998168889431442"/>
      </top>
      <bottom/>
      <diagonal/>
    </border>
    <border>
      <left style="double">
        <color theme="3" tint="0.79998168889431442"/>
      </left>
      <right/>
      <top/>
      <bottom/>
      <diagonal/>
    </border>
    <border>
      <left/>
      <right style="double">
        <color theme="3" tint="0.79998168889431442"/>
      </right>
      <top/>
      <bottom/>
      <diagonal/>
    </border>
    <border>
      <left style="double">
        <color theme="3" tint="0.79998168889431442"/>
      </left>
      <right/>
      <top/>
      <bottom style="double">
        <color theme="3" tint="0.79998168889431442"/>
      </bottom>
      <diagonal/>
    </border>
    <border>
      <left/>
      <right/>
      <top/>
      <bottom style="double">
        <color theme="3" tint="0.79998168889431442"/>
      </bottom>
      <diagonal/>
    </border>
    <border>
      <left/>
      <right style="double">
        <color theme="3" tint="0.79998168889431442"/>
      </right>
      <top/>
      <bottom style="double">
        <color theme="3" tint="0.7999816888943144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 tint="-0.34998626667073579"/>
      </left>
      <right style="thin">
        <color theme="2" tint="-9.9978637043366805E-2"/>
      </right>
      <top/>
      <bottom/>
      <diagonal/>
    </border>
    <border>
      <left style="thin">
        <color theme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theme="6" tint="0.39994506668294322"/>
      </right>
      <top style="double">
        <color theme="6" tint="0.39994506668294322"/>
      </top>
      <bottom/>
      <diagonal/>
    </border>
    <border>
      <left/>
      <right style="double">
        <color theme="6" tint="0.3999450666829432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 style="double">
        <color theme="6" tint="0.39994506668294322"/>
      </bottom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1" tint="4.9989318521683403E-2"/>
      </right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medium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5" tint="0.79998168889431442"/>
      </right>
      <top style="medium">
        <color indexed="64"/>
      </top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theme="5" tint="0.79998168889431442"/>
      </right>
      <top style="medium">
        <color indexed="64"/>
      </top>
      <bottom style="thin">
        <color theme="5" tint="0.79998168889431442"/>
      </bottom>
      <diagonal/>
    </border>
    <border>
      <left style="thin">
        <color theme="5" tint="0.79998168889431442"/>
      </left>
      <right style="medium">
        <color indexed="64"/>
      </right>
      <top style="medium">
        <color indexed="64"/>
      </top>
      <bottom style="thin">
        <color theme="5" tint="0.79998168889431442"/>
      </bottom>
      <diagonal/>
    </border>
    <border>
      <left style="medium">
        <color indexed="64"/>
      </left>
      <right style="thin">
        <color theme="5" tint="0.79998168889431442"/>
      </right>
      <top/>
      <bottom style="medium">
        <color indexed="64"/>
      </bottom>
      <diagonal/>
    </border>
    <border>
      <left style="thin">
        <color theme="5" tint="0.79998168889431442"/>
      </left>
      <right style="thin">
        <color theme="5" tint="0.79998168889431442"/>
      </right>
      <top/>
      <bottom style="medium">
        <color indexed="64"/>
      </bottom>
      <diagonal/>
    </border>
    <border>
      <left style="thin">
        <color theme="5" tint="0.7999816888943144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theme="1" tint="4.9989318521683403E-2"/>
      </right>
      <top style="medium">
        <color indexed="64"/>
      </top>
      <bottom/>
      <diagonal/>
    </border>
    <border>
      <left style="medium">
        <color theme="1" tint="4.9989318521683403E-2"/>
      </left>
      <right style="medium">
        <color indexed="64"/>
      </right>
      <top style="medium">
        <color indexed="64"/>
      </top>
      <bottom style="double">
        <color theme="5" tint="0.79998168889431442"/>
      </bottom>
      <diagonal/>
    </border>
    <border>
      <left style="medium">
        <color theme="1" tint="4.9989318521683403E-2"/>
      </left>
      <right style="medium">
        <color indexed="64"/>
      </right>
      <top style="medium">
        <color theme="1" tint="4.9989318521683403E-2"/>
      </top>
      <bottom style="double">
        <color theme="5" tint="0.79998168889431442"/>
      </bottom>
      <diagonal/>
    </border>
    <border>
      <left style="medium">
        <color theme="1" tint="4.9989318521683403E-2"/>
      </left>
      <right style="medium">
        <color indexed="64"/>
      </right>
      <top style="double">
        <color theme="5" tint="0.79998168889431442"/>
      </top>
      <bottom style="double">
        <color theme="5" tint="0.79998168889431442"/>
      </bottom>
      <diagonal/>
    </border>
    <border>
      <left style="medium">
        <color theme="1" tint="4.9989318521683403E-2"/>
      </left>
      <right style="medium">
        <color indexed="64"/>
      </right>
      <top style="double">
        <color theme="5" tint="0.79998168889431442"/>
      </top>
      <bottom style="medium">
        <color indexed="64"/>
      </bottom>
      <diagonal/>
    </border>
    <border>
      <left/>
      <right style="medium">
        <color theme="1" tint="4.9989318521683403E-2"/>
      </right>
      <top/>
      <bottom style="medium">
        <color indexed="64"/>
      </bottom>
      <diagonal/>
    </border>
    <border>
      <left style="thin">
        <color theme="2" tint="-9.9978637043366805E-2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 style="thin">
        <color theme="0" tint="-0.14999847407452621"/>
      </right>
      <top/>
      <bottom/>
      <diagonal/>
    </border>
    <border>
      <left style="thin">
        <color theme="2" tint="-9.9978637043366805E-2"/>
      </left>
      <right style="thin">
        <color theme="0" tint="-0.14999847407452621"/>
      </right>
      <top/>
      <bottom style="double">
        <color theme="0" tint="-0.14996795556505021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 style="double">
        <color theme="0" tint="-0.14996795556505021"/>
      </right>
      <top style="double">
        <color theme="0" tint="-0.14996795556505021"/>
      </top>
      <bottom style="double">
        <color theme="0" tint="-0.149967955565050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double">
        <color theme="2" tint="-9.9948118533890809E-2"/>
      </left>
      <right style="double">
        <color theme="2" tint="-9.9948118533890809E-2"/>
      </right>
      <top style="double">
        <color theme="2" tint="-9.9948118533890809E-2"/>
      </top>
      <bottom style="double">
        <color theme="2" tint="-9.9948118533890809E-2"/>
      </bottom>
      <diagonal/>
    </border>
    <border>
      <left/>
      <right style="double">
        <color theme="6" tint="0.39994506668294322"/>
      </right>
      <top/>
      <bottom style="double">
        <color theme="6" tint="0.39994506668294322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/>
      <diagonal/>
    </border>
  </borders>
  <cellStyleXfs count="1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43" fontId="6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</cellStyleXfs>
  <cellXfs count="576">
    <xf numFmtId="0" fontId="0" fillId="0" borderId="0" xfId="0"/>
    <xf numFmtId="0" fontId="7" fillId="0" borderId="0" xfId="0" applyFont="1" applyAlignment="1">
      <alignment horizontal="left" indent="4"/>
    </xf>
    <xf numFmtId="0" fontId="1" fillId="7" borderId="0" xfId="0" applyFont="1" applyFill="1" applyBorder="1"/>
    <xf numFmtId="0" fontId="0" fillId="7" borderId="0" xfId="0" applyFill="1"/>
    <xf numFmtId="0" fontId="0" fillId="7" borderId="0" xfId="0" applyFill="1" applyAlignment="1">
      <alignment horizontal="center"/>
    </xf>
    <xf numFmtId="0" fontId="1" fillId="7" borderId="0" xfId="0" applyFont="1" applyFill="1"/>
    <xf numFmtId="0" fontId="4" fillId="15" borderId="0" xfId="0" applyFont="1" applyFill="1" applyBorder="1" applyAlignment="1">
      <alignment vertical="top" wrapText="1"/>
    </xf>
    <xf numFmtId="0" fontId="0" fillId="7" borderId="0" xfId="0" applyFont="1" applyFill="1"/>
    <xf numFmtId="0" fontId="0" fillId="7" borderId="0" xfId="0" applyFill="1" applyBorder="1"/>
    <xf numFmtId="0" fontId="1" fillId="7" borderId="9" xfId="0" applyFont="1" applyFill="1" applyBorder="1"/>
    <xf numFmtId="0" fontId="1" fillId="7" borderId="1" xfId="0" applyFont="1" applyFill="1" applyBorder="1"/>
    <xf numFmtId="0" fontId="0" fillId="7" borderId="0" xfId="0" applyFont="1" applyFill="1" applyBorder="1" applyAlignment="1">
      <alignment horizontal="left" vertical="center" indent="2"/>
    </xf>
    <xf numFmtId="0" fontId="0" fillId="7" borderId="0" xfId="0" applyFont="1" applyFill="1" applyBorder="1"/>
    <xf numFmtId="0" fontId="0" fillId="7" borderId="1" xfId="0" applyFont="1" applyFill="1" applyBorder="1" applyAlignment="1">
      <alignment horizontal="left" vertical="center" indent="2"/>
    </xf>
    <xf numFmtId="0" fontId="11" fillId="7" borderId="0" xfId="0" applyFont="1" applyFill="1" applyBorder="1" applyAlignment="1">
      <alignment horizontal="left" vertical="center" indent="2"/>
    </xf>
    <xf numFmtId="0" fontId="19" fillId="7" borderId="0" xfId="0" applyFont="1" applyFill="1" applyAlignment="1" applyProtection="1">
      <alignment horizontal="center" vertical="center"/>
      <protection locked="0"/>
    </xf>
    <xf numFmtId="0" fontId="19" fillId="7" borderId="0" xfId="0" applyFont="1" applyFill="1" applyBorder="1" applyAlignment="1" applyProtection="1">
      <alignment horizontal="center" vertical="center"/>
      <protection locked="0"/>
    </xf>
    <xf numFmtId="0" fontId="12" fillId="7" borderId="0" xfId="0" applyFont="1" applyFill="1" applyBorder="1" applyAlignment="1">
      <alignment horizontal="left" vertical="center" indent="1"/>
    </xf>
    <xf numFmtId="0" fontId="2" fillId="7" borderId="0" xfId="0" applyFont="1" applyFill="1" applyBorder="1" applyAlignment="1">
      <alignment vertical="center"/>
    </xf>
    <xf numFmtId="0" fontId="12" fillId="7" borderId="0" xfId="0" applyFont="1" applyFill="1" applyBorder="1" applyAlignment="1">
      <alignment vertical="center"/>
    </xf>
    <xf numFmtId="0" fontId="18" fillId="7" borderId="0" xfId="0" applyFont="1" applyFill="1" applyBorder="1" applyAlignment="1">
      <alignment wrapText="1"/>
    </xf>
    <xf numFmtId="0" fontId="0" fillId="7" borderId="0" xfId="0" applyFont="1" applyFill="1" applyBorder="1" applyAlignment="1"/>
    <xf numFmtId="0" fontId="5" fillId="7" borderId="0" xfId="11" applyFill="1" applyAlignment="1">
      <alignment vertical="center"/>
    </xf>
    <xf numFmtId="0" fontId="0" fillId="7" borderId="0" xfId="0" applyFont="1" applyFill="1" applyBorder="1" applyAlignment="1">
      <alignment vertical="center"/>
    </xf>
    <xf numFmtId="0" fontId="0" fillId="7" borderId="0" xfId="0" applyFont="1" applyFill="1" applyAlignment="1">
      <alignment horizontal="center"/>
    </xf>
    <xf numFmtId="0" fontId="0" fillId="7" borderId="0" xfId="0" applyFont="1" applyFill="1" applyBorder="1" applyAlignment="1">
      <alignment wrapText="1"/>
    </xf>
    <xf numFmtId="0" fontId="12" fillId="7" borderId="1" xfId="0" applyFont="1" applyFill="1" applyBorder="1" applyAlignment="1">
      <alignment vertical="center"/>
    </xf>
    <xf numFmtId="0" fontId="19" fillId="7" borderId="0" xfId="0" applyFont="1" applyFill="1" applyBorder="1" applyAlignment="1" applyProtection="1">
      <alignment vertical="center"/>
      <protection locked="0"/>
    </xf>
    <xf numFmtId="0" fontId="0" fillId="7" borderId="0" xfId="0" applyFill="1" applyBorder="1" applyProtection="1">
      <protection locked="0"/>
    </xf>
    <xf numFmtId="0" fontId="1" fillId="7" borderId="0" xfId="0" applyFont="1" applyFill="1" applyBorder="1" applyProtection="1">
      <protection locked="0"/>
    </xf>
    <xf numFmtId="0" fontId="19" fillId="7" borderId="0" xfId="0" applyFont="1" applyFill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9" fillId="7" borderId="12" xfId="0" applyFont="1" applyFill="1" applyBorder="1" applyAlignment="1" applyProtection="1">
      <alignment vertical="center"/>
      <protection locked="0"/>
    </xf>
    <xf numFmtId="0" fontId="19" fillId="7" borderId="13" xfId="0" applyFont="1" applyFill="1" applyBorder="1" applyAlignment="1" applyProtection="1">
      <alignment vertical="center"/>
      <protection locked="0"/>
    </xf>
    <xf numFmtId="0" fontId="1" fillId="7" borderId="0" xfId="0" applyFont="1" applyFill="1" applyBorder="1" applyAlignment="1">
      <alignment horizontal="left" indent="1"/>
    </xf>
    <xf numFmtId="0" fontId="25" fillId="11" borderId="0" xfId="0" applyFont="1" applyFill="1" applyBorder="1" applyAlignment="1">
      <alignment horizontal="left" vertical="center" indent="1"/>
    </xf>
    <xf numFmtId="0" fontId="25" fillId="10" borderId="0" xfId="0" applyFont="1" applyFill="1" applyBorder="1" applyAlignment="1">
      <alignment horizontal="left" vertical="center" indent="1"/>
    </xf>
    <xf numFmtId="0" fontId="15" fillId="12" borderId="0" xfId="0" applyFont="1" applyFill="1" applyBorder="1" applyAlignment="1">
      <alignment horizontal="left" vertical="center" indent="1"/>
    </xf>
    <xf numFmtId="0" fontId="15" fillId="13" borderId="0" xfId="0" applyFont="1" applyFill="1" applyBorder="1" applyAlignment="1">
      <alignment horizontal="left" vertical="center" indent="1"/>
    </xf>
    <xf numFmtId="0" fontId="1" fillId="7" borderId="0" xfId="0" applyFont="1" applyFill="1" applyAlignment="1">
      <alignment horizontal="left" indent="1"/>
    </xf>
    <xf numFmtId="0" fontId="2" fillId="14" borderId="25" xfId="12" applyFont="1" applyFill="1" applyBorder="1" applyAlignment="1">
      <alignment horizontal="center" vertical="center"/>
    </xf>
    <xf numFmtId="14" fontId="30" fillId="6" borderId="45" xfId="0" applyNumberFormat="1" applyFont="1" applyFill="1" applyBorder="1" applyAlignment="1" applyProtection="1">
      <alignment horizontal="center" vertical="center" wrapText="1"/>
      <protection hidden="1"/>
    </xf>
    <xf numFmtId="9" fontId="0" fillId="7" borderId="0" xfId="0" applyNumberFormat="1" applyFont="1" applyFill="1" applyBorder="1"/>
    <xf numFmtId="0" fontId="16" fillId="7" borderId="19" xfId="0" applyFont="1" applyFill="1" applyBorder="1" applyAlignment="1" applyProtection="1">
      <alignment horizontal="left" vertical="center" indent="1"/>
    </xf>
    <xf numFmtId="0" fontId="15" fillId="7" borderId="36" xfId="0" applyFont="1" applyFill="1" applyBorder="1" applyAlignment="1" applyProtection="1">
      <alignment horizontal="left" vertical="center" wrapText="1" indent="1"/>
      <protection locked="0"/>
    </xf>
    <xf numFmtId="0" fontId="15" fillId="7" borderId="36" xfId="0" applyFont="1" applyFill="1" applyBorder="1" applyAlignment="1" applyProtection="1">
      <alignment horizontal="center" vertical="center" wrapText="1"/>
      <protection locked="0"/>
    </xf>
    <xf numFmtId="0" fontId="2" fillId="14" borderId="25" xfId="12" applyFont="1" applyFill="1" applyBorder="1" applyAlignment="1">
      <alignment horizontal="center" vertical="center"/>
    </xf>
    <xf numFmtId="0" fontId="0" fillId="6" borderId="30" xfId="0" applyFont="1" applyFill="1" applyBorder="1" applyAlignment="1" applyProtection="1">
      <alignment horizontal="left" vertical="center" wrapText="1"/>
    </xf>
    <xf numFmtId="0" fontId="19" fillId="0" borderId="0" xfId="0" applyFont="1" applyFill="1" applyAlignment="1" applyProtection="1">
      <alignment vertical="center"/>
      <protection locked="0"/>
    </xf>
    <xf numFmtId="0" fontId="15" fillId="7" borderId="36" xfId="0" applyFont="1" applyFill="1" applyBorder="1" applyAlignment="1" applyProtection="1">
      <alignment horizontal="justify" vertical="center" wrapText="1"/>
      <protection locked="0"/>
    </xf>
    <xf numFmtId="0" fontId="15" fillId="7" borderId="43" xfId="0" applyFont="1" applyFill="1" applyBorder="1" applyAlignment="1" applyProtection="1">
      <alignment horizontal="left" vertical="center" wrapText="1"/>
      <protection locked="0"/>
    </xf>
    <xf numFmtId="0" fontId="1" fillId="7" borderId="0" xfId="0" applyFont="1" applyFill="1" applyBorder="1" applyAlignment="1">
      <alignment horizontal="center"/>
    </xf>
    <xf numFmtId="14" fontId="0" fillId="6" borderId="30" xfId="0" applyNumberFormat="1" applyFont="1" applyFill="1" applyBorder="1" applyAlignment="1" applyProtection="1">
      <alignment horizontal="center" vertical="center" wrapText="1"/>
    </xf>
    <xf numFmtId="0" fontId="25" fillId="10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center" vertical="center"/>
    </xf>
    <xf numFmtId="0" fontId="15" fillId="13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/>
    </xf>
    <xf numFmtId="0" fontId="3" fillId="8" borderId="0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left" wrapText="1" indent="1"/>
    </xf>
    <xf numFmtId="0" fontId="12" fillId="7" borderId="15" xfId="0" applyFont="1" applyFill="1" applyBorder="1" applyAlignment="1">
      <alignment horizontal="left" vertical="center" indent="2"/>
    </xf>
    <xf numFmtId="0" fontId="12" fillId="7" borderId="52" xfId="0" applyFont="1" applyFill="1" applyBorder="1" applyAlignment="1">
      <alignment horizontal="left" vertical="center" indent="2"/>
    </xf>
    <xf numFmtId="14" fontId="30" fillId="6" borderId="37" xfId="0" applyNumberFormat="1" applyFont="1" applyFill="1" applyBorder="1" applyAlignment="1" applyProtection="1">
      <alignment horizontal="center" vertical="center" wrapText="1"/>
      <protection hidden="1"/>
    </xf>
    <xf numFmtId="14" fontId="30" fillId="6" borderId="69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/>
    <xf numFmtId="0" fontId="24" fillId="7" borderId="0" xfId="10" applyFont="1" applyFill="1" applyBorder="1" applyAlignment="1" applyProtection="1">
      <alignment horizontal="center" vertical="center" wrapText="1"/>
      <protection locked="0"/>
    </xf>
    <xf numFmtId="0" fontId="23" fillId="7" borderId="0" xfId="0" applyNumberFormat="1" applyFont="1" applyFill="1" applyBorder="1" applyAlignment="1" applyProtection="1">
      <alignment horizontal="center" vertical="center" wrapText="1"/>
    </xf>
    <xf numFmtId="1" fontId="19" fillId="7" borderId="0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vertical="center"/>
      <protection locked="0"/>
    </xf>
    <xf numFmtId="1" fontId="23" fillId="0" borderId="0" xfId="0" applyNumberFormat="1" applyFont="1" applyFill="1" applyBorder="1" applyAlignment="1" applyProtection="1">
      <alignment horizontal="center" vertical="center"/>
    </xf>
    <xf numFmtId="0" fontId="21" fillId="7" borderId="9" xfId="9" applyFont="1" applyFill="1" applyBorder="1" applyAlignment="1" applyProtection="1">
      <alignment horizontal="center" vertical="center" textRotation="90" wrapText="1"/>
    </xf>
    <xf numFmtId="0" fontId="21" fillId="7" borderId="0" xfId="9" applyFont="1" applyFill="1" applyBorder="1" applyAlignment="1" applyProtection="1">
      <alignment horizontal="center" vertical="center" textRotation="90" wrapText="1"/>
    </xf>
    <xf numFmtId="0" fontId="21" fillId="7" borderId="0" xfId="0" applyFont="1" applyFill="1" applyBorder="1" applyAlignment="1" applyProtection="1">
      <alignment horizontal="center" vertical="center" wrapText="1"/>
    </xf>
    <xf numFmtId="0" fontId="21" fillId="0" borderId="0" xfId="9" applyFont="1" applyFill="1" applyBorder="1" applyAlignment="1" applyProtection="1">
      <alignment horizontal="center" vertical="center" textRotation="90" wrapText="1"/>
    </xf>
    <xf numFmtId="0" fontId="0" fillId="17" borderId="0" xfId="0" applyFont="1" applyFill="1" applyBorder="1" applyAlignment="1">
      <alignment horizontal="center"/>
    </xf>
    <xf numFmtId="0" fontId="0" fillId="7" borderId="0" xfId="0" applyFont="1" applyFill="1" applyBorder="1" applyAlignment="1">
      <alignment horizontal="center"/>
    </xf>
    <xf numFmtId="0" fontId="0" fillId="0" borderId="0" xfId="0" applyFont="1" applyFill="1" applyBorder="1"/>
    <xf numFmtId="0" fontId="24" fillId="0" borderId="0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/>
    </xf>
    <xf numFmtId="1" fontId="0" fillId="6" borderId="30" xfId="0" applyNumberFormat="1" applyFont="1" applyFill="1" applyBorder="1" applyAlignment="1" applyProtection="1">
      <alignment horizontal="center" vertical="center" wrapText="1"/>
    </xf>
    <xf numFmtId="0" fontId="0" fillId="17" borderId="0" xfId="0" applyFont="1" applyFill="1" applyBorder="1" applyAlignment="1"/>
    <xf numFmtId="0" fontId="11" fillId="7" borderId="36" xfId="0" applyFont="1" applyFill="1" applyBorder="1" applyAlignment="1" applyProtection="1">
      <alignment horizontal="justify" vertical="center" wrapText="1"/>
      <protection locked="0"/>
    </xf>
    <xf numFmtId="0" fontId="11" fillId="7" borderId="36" xfId="0" applyFont="1" applyFill="1" applyBorder="1" applyAlignment="1" applyProtection="1">
      <alignment horizontal="center" vertical="center" wrapText="1"/>
      <protection locked="0"/>
    </xf>
    <xf numFmtId="0" fontId="11" fillId="7" borderId="36" xfId="0" applyFont="1" applyFill="1" applyBorder="1" applyAlignment="1" applyProtection="1">
      <alignment horizontal="left" vertical="center" wrapText="1" indent="1"/>
      <protection locked="0"/>
    </xf>
    <xf numFmtId="0" fontId="11" fillId="7" borderId="43" xfId="0" applyFont="1" applyFill="1" applyBorder="1" applyAlignment="1" applyProtection="1">
      <alignment horizontal="left" vertical="center" wrapText="1" indent="1"/>
      <protection locked="0"/>
    </xf>
    <xf numFmtId="0" fontId="10" fillId="9" borderId="0" xfId="0" applyFont="1" applyFill="1" applyBorder="1" applyAlignment="1">
      <alignment horizontal="center" vertical="center"/>
    </xf>
    <xf numFmtId="0" fontId="25" fillId="11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7" borderId="0" xfId="0" applyFont="1" applyFill="1" applyBorder="1" applyAlignment="1" applyProtection="1">
      <alignment vertical="center" wrapText="1"/>
    </xf>
    <xf numFmtId="0" fontId="13" fillId="0" borderId="15" xfId="0" applyFont="1" applyFill="1" applyBorder="1" applyAlignment="1" applyProtection="1">
      <alignment horizontal="center" vertical="center"/>
    </xf>
    <xf numFmtId="0" fontId="19" fillId="7" borderId="1" xfId="0" applyFont="1" applyFill="1" applyBorder="1" applyAlignment="1" applyProtection="1">
      <alignment vertical="center"/>
      <protection locked="0"/>
    </xf>
    <xf numFmtId="9" fontId="16" fillId="19" borderId="70" xfId="0" applyNumberFormat="1" applyFont="1" applyFill="1" applyBorder="1" applyAlignment="1">
      <alignment horizontal="center" vertical="center" wrapText="1"/>
    </xf>
    <xf numFmtId="0" fontId="16" fillId="19" borderId="70" xfId="0" applyFont="1" applyFill="1" applyBorder="1" applyAlignment="1">
      <alignment horizontal="center" vertical="center"/>
    </xf>
    <xf numFmtId="0" fontId="16" fillId="26" borderId="70" xfId="0" applyFont="1" applyFill="1" applyBorder="1" applyAlignment="1">
      <alignment horizontal="center" vertical="center" wrapText="1"/>
    </xf>
    <xf numFmtId="0" fontId="15" fillId="21" borderId="70" xfId="0" applyFont="1" applyFill="1" applyBorder="1" applyAlignment="1">
      <alignment horizontal="center" vertical="center" wrapText="1"/>
    </xf>
    <xf numFmtId="0" fontId="0" fillId="6" borderId="30" xfId="0" applyFont="1" applyFill="1" applyBorder="1" applyAlignment="1">
      <alignment horizontal="center" vertical="center" wrapText="1"/>
    </xf>
    <xf numFmtId="0" fontId="23" fillId="32" borderId="20" xfId="0" applyFont="1" applyFill="1" applyBorder="1" applyAlignment="1" applyProtection="1">
      <alignment horizontal="center" vertical="center" textRotation="90" wrapText="1"/>
    </xf>
    <xf numFmtId="0" fontId="19" fillId="32" borderId="21" xfId="0" applyFont="1" applyFill="1" applyBorder="1" applyAlignment="1" applyProtection="1">
      <alignment horizontal="center" vertical="center"/>
      <protection locked="0"/>
    </xf>
    <xf numFmtId="0" fontId="19" fillId="32" borderId="23" xfId="0" applyFont="1" applyFill="1" applyBorder="1" applyAlignment="1" applyProtection="1">
      <alignment horizontal="center" vertical="center"/>
      <protection locked="0"/>
    </xf>
    <xf numFmtId="3" fontId="33" fillId="32" borderId="18" xfId="0" applyNumberFormat="1" applyFont="1" applyFill="1" applyBorder="1" applyAlignment="1" applyProtection="1">
      <alignment horizontal="center" vertical="center"/>
    </xf>
    <xf numFmtId="0" fontId="24" fillId="33" borderId="3" xfId="0" applyFont="1" applyFill="1" applyBorder="1" applyAlignment="1" applyProtection="1">
      <alignment horizontal="center" vertical="center"/>
    </xf>
    <xf numFmtId="0" fontId="24" fillId="33" borderId="4" xfId="0" applyFont="1" applyFill="1" applyBorder="1" applyAlignment="1" applyProtection="1">
      <alignment horizontal="center" vertical="center"/>
    </xf>
    <xf numFmtId="0" fontId="24" fillId="33" borderId="5" xfId="0" applyFont="1" applyFill="1" applyBorder="1" applyAlignment="1" applyProtection="1">
      <alignment horizontal="center" vertical="center"/>
    </xf>
    <xf numFmtId="0" fontId="23" fillId="33" borderId="1" xfId="0" applyFont="1" applyFill="1" applyBorder="1" applyAlignment="1" applyProtection="1">
      <alignment horizontal="center" vertical="center"/>
    </xf>
    <xf numFmtId="0" fontId="23" fillId="33" borderId="0" xfId="0" applyFont="1" applyFill="1" applyBorder="1" applyAlignment="1" applyProtection="1">
      <alignment horizontal="center" vertical="center"/>
    </xf>
    <xf numFmtId="0" fontId="23" fillId="33" borderId="9" xfId="0" applyFont="1" applyFill="1" applyBorder="1" applyAlignment="1" applyProtection="1">
      <alignment horizontal="center" vertical="center"/>
    </xf>
    <xf numFmtId="0" fontId="23" fillId="33" borderId="10" xfId="0" applyFont="1" applyFill="1" applyBorder="1" applyAlignment="1" applyProtection="1">
      <alignment horizontal="center" vertical="center"/>
    </xf>
    <xf numFmtId="0" fontId="23" fillId="33" borderId="2" xfId="0" applyFont="1" applyFill="1" applyBorder="1" applyAlignment="1" applyProtection="1">
      <alignment horizontal="center" vertical="center"/>
    </xf>
    <xf numFmtId="0" fontId="23" fillId="33" borderId="11" xfId="0" applyFont="1" applyFill="1" applyBorder="1" applyAlignment="1" applyProtection="1">
      <alignment horizontal="center" vertical="center"/>
    </xf>
    <xf numFmtId="0" fontId="0" fillId="7" borderId="36" xfId="0" applyNumberFormat="1" applyFont="1" applyFill="1" applyBorder="1" applyAlignment="1">
      <alignment horizontal="left" vertical="center" wrapText="1" indent="1"/>
    </xf>
    <xf numFmtId="0" fontId="11" fillId="32" borderId="21" xfId="0" applyFont="1" applyFill="1" applyBorder="1" applyAlignment="1" applyProtection="1">
      <alignment horizontal="center" vertical="center"/>
      <protection locked="0"/>
    </xf>
    <xf numFmtId="0" fontId="11" fillId="7" borderId="66" xfId="0" applyFont="1" applyFill="1" applyBorder="1" applyAlignment="1" applyProtection="1">
      <alignment horizontal="left" vertical="center" wrapText="1"/>
      <protection locked="0"/>
    </xf>
    <xf numFmtId="0" fontId="11" fillId="7" borderId="62" xfId="0" applyFont="1" applyFill="1" applyBorder="1" applyAlignment="1" applyProtection="1">
      <alignment horizontal="left" vertical="center" wrapText="1"/>
      <protection locked="0"/>
    </xf>
    <xf numFmtId="0" fontId="11" fillId="7" borderId="43" xfId="0" applyFont="1" applyFill="1" applyBorder="1" applyAlignment="1" applyProtection="1">
      <alignment horizontal="left" vertical="center" wrapText="1"/>
      <protection locked="0"/>
    </xf>
    <xf numFmtId="0" fontId="27" fillId="7" borderId="0" xfId="0" applyFont="1" applyFill="1" applyBorder="1" applyAlignment="1" applyProtection="1">
      <alignment horizontal="center" vertical="center"/>
      <protection locked="0"/>
    </xf>
    <xf numFmtId="9" fontId="0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vertical="center" textRotation="90"/>
      <protection locked="0"/>
    </xf>
    <xf numFmtId="0" fontId="19" fillId="16" borderId="0" xfId="0" applyFont="1" applyFill="1" applyBorder="1" applyAlignment="1" applyProtection="1">
      <alignment horizontal="center" vertical="center" wrapText="1"/>
    </xf>
    <xf numFmtId="1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/>
    </xf>
    <xf numFmtId="3" fontId="33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left" vertical="center" indent="1"/>
    </xf>
    <xf numFmtId="0" fontId="0" fillId="7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1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 indent="1"/>
    </xf>
    <xf numFmtId="0" fontId="0" fillId="7" borderId="0" xfId="0" applyFont="1" applyFill="1" applyAlignment="1" applyProtection="1">
      <alignment vertical="center"/>
      <protection locked="0"/>
    </xf>
    <xf numFmtId="0" fontId="35" fillId="0" borderId="0" xfId="10" applyFont="1" applyFill="1" applyBorder="1" applyAlignment="1" applyProtection="1">
      <alignment horizontal="center" vertical="center"/>
      <protection locked="0"/>
    </xf>
    <xf numFmtId="9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Alignment="1" applyProtection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</xf>
    <xf numFmtId="0" fontId="15" fillId="0" borderId="9" xfId="0" applyFont="1" applyFill="1" applyBorder="1" applyAlignment="1" applyProtection="1">
      <alignment horizontal="center" vertical="center" textRotation="90" wrapText="1"/>
    </xf>
    <xf numFmtId="0" fontId="24" fillId="0" borderId="9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horizontal="center" vertical="center"/>
    </xf>
    <xf numFmtId="0" fontId="19" fillId="0" borderId="9" xfId="0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13" fillId="7" borderId="9" xfId="0" applyFont="1" applyFill="1" applyBorder="1" applyAlignment="1" applyProtection="1">
      <alignment horizontal="center" vertical="center"/>
    </xf>
    <xf numFmtId="0" fontId="19" fillId="0" borderId="78" xfId="0" applyFont="1" applyBorder="1" applyAlignment="1" applyProtection="1">
      <alignment vertical="center"/>
    </xf>
    <xf numFmtId="0" fontId="40" fillId="33" borderId="2" xfId="0" applyFont="1" applyFill="1" applyBorder="1" applyAlignment="1" applyProtection="1">
      <alignment horizontal="center" vertical="center"/>
    </xf>
    <xf numFmtId="0" fontId="40" fillId="33" borderId="11" xfId="0" applyFont="1" applyFill="1" applyBorder="1" applyAlignment="1" applyProtection="1">
      <alignment horizontal="center" vertical="center"/>
    </xf>
    <xf numFmtId="0" fontId="40" fillId="33" borderId="10" xfId="0" applyFont="1" applyFill="1" applyBorder="1" applyAlignment="1" applyProtection="1">
      <alignment horizontal="right" vertical="center"/>
    </xf>
    <xf numFmtId="0" fontId="41" fillId="33" borderId="3" xfId="0" applyFont="1" applyFill="1" applyBorder="1" applyAlignment="1" applyProtection="1">
      <alignment horizontal="center" vertical="center"/>
    </xf>
    <xf numFmtId="0" fontId="41" fillId="33" borderId="4" xfId="0" applyFont="1" applyFill="1" applyBorder="1" applyAlignment="1" applyProtection="1">
      <alignment horizontal="center" vertical="center"/>
    </xf>
    <xf numFmtId="0" fontId="41" fillId="33" borderId="5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6" fillId="7" borderId="88" xfId="0" applyFont="1" applyFill="1" applyBorder="1" applyAlignment="1" applyProtection="1">
      <alignment horizontal="left" vertical="center" indent="1"/>
    </xf>
    <xf numFmtId="0" fontId="0" fillId="7" borderId="0" xfId="0" applyFont="1" applyFill="1" applyBorder="1" applyAlignment="1">
      <alignment vertical="distributed"/>
    </xf>
    <xf numFmtId="0" fontId="18" fillId="7" borderId="0" xfId="0" applyFont="1" applyFill="1" applyBorder="1" applyAlignment="1">
      <alignment vertical="center" wrapText="1"/>
    </xf>
    <xf numFmtId="0" fontId="20" fillId="0" borderId="0" xfId="10" applyFont="1" applyFill="1" applyBorder="1" applyAlignment="1" applyProtection="1">
      <alignment vertical="center"/>
      <protection locked="0"/>
    </xf>
    <xf numFmtId="0" fontId="1" fillId="0" borderId="0" xfId="0" applyFont="1"/>
    <xf numFmtId="0" fontId="1" fillId="0" borderId="0" xfId="0" applyFont="1" applyAlignment="1">
      <alignment vertical="justify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6" borderId="0" xfId="0" applyFont="1" applyFill="1" applyBorder="1" applyAlignment="1">
      <alignment horizontal="left" vertical="center" wrapText="1"/>
    </xf>
    <xf numFmtId="0" fontId="43" fillId="7" borderId="29" xfId="0" applyNumberFormat="1" applyFont="1" applyFill="1" applyBorder="1" applyAlignment="1" applyProtection="1">
      <alignment horizontal="left" vertical="center" wrapText="1"/>
      <protection locked="0"/>
    </xf>
    <xf numFmtId="0" fontId="11" fillId="6" borderId="29" xfId="0" applyFont="1" applyFill="1" applyBorder="1" applyAlignment="1" applyProtection="1">
      <alignment vertical="center" wrapText="1"/>
      <protection locked="0"/>
    </xf>
    <xf numFmtId="0" fontId="23" fillId="7" borderId="0" xfId="0" applyFont="1" applyFill="1" applyBorder="1" applyAlignment="1" applyProtection="1">
      <alignment horizontal="center" vertical="center"/>
      <protection locked="0"/>
    </xf>
    <xf numFmtId="3" fontId="33" fillId="32" borderId="97" xfId="0" applyNumberFormat="1" applyFont="1" applyFill="1" applyBorder="1" applyAlignment="1" applyProtection="1">
      <alignment horizontal="center" vertical="center"/>
    </xf>
    <xf numFmtId="0" fontId="0" fillId="7" borderId="98" xfId="0" applyFont="1" applyFill="1" applyBorder="1"/>
    <xf numFmtId="0" fontId="37" fillId="35" borderId="53" xfId="0" applyFont="1" applyFill="1" applyBorder="1" applyAlignment="1">
      <alignment horizontal="center" vertical="center"/>
    </xf>
    <xf numFmtId="0" fontId="0" fillId="16" borderId="0" xfId="0" applyFill="1" applyBorder="1"/>
    <xf numFmtId="0" fontId="0" fillId="16" borderId="0" xfId="0" applyFont="1" applyFill="1" applyBorder="1"/>
    <xf numFmtId="0" fontId="0" fillId="16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49" fillId="23" borderId="101" xfId="0" applyFont="1" applyFill="1" applyBorder="1" applyAlignment="1">
      <alignment horizontal="center" vertical="center" wrapText="1"/>
    </xf>
    <xf numFmtId="0" fontId="49" fillId="23" borderId="102" xfId="0" applyFont="1" applyFill="1" applyBorder="1" applyAlignment="1">
      <alignment horizontal="center" vertical="center" wrapText="1"/>
    </xf>
    <xf numFmtId="0" fontId="49" fillId="23" borderId="103" xfId="0" applyFont="1" applyFill="1" applyBorder="1" applyAlignment="1">
      <alignment horizontal="center" vertical="center" wrapText="1"/>
    </xf>
    <xf numFmtId="0" fontId="9" fillId="23" borderId="104" xfId="0" applyFont="1" applyFill="1" applyBorder="1" applyAlignment="1">
      <alignment horizontal="center" vertical="center" wrapText="1"/>
    </xf>
    <xf numFmtId="0" fontId="9" fillId="23" borderId="106" xfId="0" applyFont="1" applyFill="1" applyBorder="1" applyAlignment="1">
      <alignment horizontal="center" vertical="center" wrapText="1"/>
    </xf>
    <xf numFmtId="0" fontId="9" fillId="23" borderId="98" xfId="0" applyFont="1" applyFill="1" applyBorder="1" applyAlignment="1">
      <alignment horizontal="center" vertical="center" wrapText="1"/>
    </xf>
    <xf numFmtId="0" fontId="15" fillId="22" borderId="7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0" fontId="0" fillId="7" borderId="111" xfId="0" applyFont="1" applyFill="1" applyBorder="1"/>
    <xf numFmtId="0" fontId="0" fillId="7" borderId="113" xfId="0" applyFont="1" applyFill="1" applyBorder="1"/>
    <xf numFmtId="0" fontId="0" fillId="22" borderId="106" xfId="0" applyFont="1" applyFill="1" applyBorder="1" applyAlignment="1">
      <alignment horizontal="center" vertical="center" wrapText="1"/>
    </xf>
    <xf numFmtId="0" fontId="0" fillId="22" borderId="107" xfId="0" applyFont="1" applyFill="1" applyBorder="1" applyAlignment="1">
      <alignment horizontal="center" vertical="center" wrapText="1"/>
    </xf>
    <xf numFmtId="0" fontId="0" fillId="22" borderId="104" xfId="0" applyFont="1" applyFill="1" applyBorder="1" applyAlignment="1">
      <alignment horizontal="center" vertical="center" wrapText="1"/>
    </xf>
    <xf numFmtId="0" fontId="0" fillId="22" borderId="105" xfId="0" applyFont="1" applyFill="1" applyBorder="1" applyAlignment="1">
      <alignment horizontal="center" vertical="center" wrapText="1"/>
    </xf>
    <xf numFmtId="0" fontId="38" fillId="23" borderId="115" xfId="0" applyFont="1" applyFill="1" applyBorder="1" applyAlignment="1">
      <alignment horizontal="center" vertical="center" wrapText="1"/>
    </xf>
    <xf numFmtId="0" fontId="38" fillId="23" borderId="109" xfId="0" applyFont="1" applyFill="1" applyBorder="1" applyAlignment="1">
      <alignment horizontal="center" vertical="center" wrapText="1"/>
    </xf>
    <xf numFmtId="0" fontId="52" fillId="23" borderId="0" xfId="0" applyFont="1" applyFill="1" applyBorder="1" applyAlignment="1"/>
    <xf numFmtId="0" fontId="50" fillId="20" borderId="70" xfId="0" applyFont="1" applyFill="1" applyBorder="1" applyAlignment="1">
      <alignment horizontal="center" vertical="center" wrapText="1"/>
    </xf>
    <xf numFmtId="0" fontId="49" fillId="23" borderId="100" xfId="0" applyFont="1" applyFill="1" applyBorder="1" applyAlignment="1">
      <alignment horizontal="center" vertical="center" wrapText="1"/>
    </xf>
    <xf numFmtId="0" fontId="16" fillId="27" borderId="0" xfId="0" applyFont="1" applyFill="1" applyAlignment="1">
      <alignment horizontal="center" vertical="center"/>
    </xf>
    <xf numFmtId="0" fontId="34" fillId="18" borderId="27" xfId="0" applyFont="1" applyFill="1" applyBorder="1" applyAlignment="1">
      <alignment horizontal="center" vertical="center" wrapText="1"/>
    </xf>
    <xf numFmtId="0" fontId="34" fillId="18" borderId="32" xfId="0" applyFont="1" applyFill="1" applyBorder="1" applyAlignment="1">
      <alignment horizontal="center" vertical="center" wrapText="1"/>
    </xf>
    <xf numFmtId="0" fontId="45" fillId="15" borderId="124" xfId="0" quotePrefix="1" applyNumberFormat="1" applyFont="1" applyFill="1" applyBorder="1" applyAlignment="1" applyProtection="1">
      <alignment horizontal="center" vertical="center" wrapText="1"/>
      <protection locked="0"/>
    </xf>
    <xf numFmtId="0" fontId="54" fillId="21" borderId="0" xfId="0" applyFont="1" applyFill="1" applyBorder="1" applyAlignment="1">
      <alignment horizontal="center" vertical="center"/>
    </xf>
    <xf numFmtId="0" fontId="54" fillId="37" borderId="0" xfId="0" applyFont="1" applyFill="1" applyBorder="1" applyAlignment="1">
      <alignment horizontal="center" vertical="center"/>
    </xf>
    <xf numFmtId="0" fontId="45" fillId="15" borderId="125" xfId="0" quotePrefix="1" applyNumberFormat="1" applyFont="1" applyFill="1" applyBorder="1" applyAlignment="1" applyProtection="1">
      <alignment horizontal="center" vertical="center" wrapText="1"/>
      <protection locked="0"/>
    </xf>
    <xf numFmtId="0" fontId="0" fillId="16" borderId="142" xfId="0" applyFont="1" applyFill="1" applyBorder="1" applyAlignment="1" applyProtection="1">
      <alignment horizontal="center" vertical="center" wrapText="1"/>
    </xf>
    <xf numFmtId="0" fontId="55" fillId="23" borderId="70" xfId="0" applyFont="1" applyFill="1" applyBorder="1" applyAlignment="1">
      <alignment horizontal="center" vertical="center" wrapText="1"/>
    </xf>
    <xf numFmtId="0" fontId="56" fillId="23" borderId="70" xfId="0" applyFont="1" applyFill="1" applyBorder="1" applyAlignment="1">
      <alignment horizontal="center" vertical="center"/>
    </xf>
    <xf numFmtId="0" fontId="38" fillId="24" borderId="1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30" borderId="0" xfId="0" applyFont="1" applyFill="1" applyBorder="1" applyAlignment="1">
      <alignment horizontal="left" vertical="center"/>
    </xf>
    <xf numFmtId="0" fontId="2" fillId="30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1" fillId="7" borderId="15" xfId="0" applyFont="1" applyFill="1" applyBorder="1" applyAlignment="1" applyProtection="1">
      <alignment horizontal="center" vertical="center" wrapText="1"/>
    </xf>
    <xf numFmtId="0" fontId="20" fillId="32" borderId="1" xfId="9" applyFont="1" applyFill="1" applyBorder="1" applyAlignment="1" applyProtection="1">
      <alignment vertical="center" wrapText="1"/>
    </xf>
    <xf numFmtId="0" fontId="20" fillId="32" borderId="9" xfId="9" applyFont="1" applyFill="1" applyBorder="1" applyAlignment="1" applyProtection="1">
      <alignment vertical="center" wrapText="1"/>
    </xf>
    <xf numFmtId="0" fontId="0" fillId="7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32" borderId="2" xfId="0" applyFont="1" applyFill="1" applyBorder="1" applyAlignment="1">
      <alignment vertical="center"/>
    </xf>
    <xf numFmtId="0" fontId="2" fillId="32" borderId="11" xfId="0" applyFont="1" applyFill="1" applyBorder="1" applyAlignment="1">
      <alignment vertical="center"/>
    </xf>
    <xf numFmtId="0" fontId="39" fillId="7" borderId="0" xfId="0" applyFont="1" applyFill="1" applyAlignment="1" applyProtection="1">
      <alignment vertical="center"/>
      <protection locked="0"/>
    </xf>
    <xf numFmtId="0" fontId="2" fillId="32" borderId="10" xfId="0" applyFont="1" applyFill="1" applyBorder="1" applyAlignment="1">
      <alignment vertical="center"/>
    </xf>
    <xf numFmtId="0" fontId="0" fillId="16" borderId="160" xfId="0" applyFont="1" applyFill="1" applyBorder="1" applyAlignment="1" applyProtection="1">
      <alignment horizontal="center" vertical="center" wrapText="1"/>
    </xf>
    <xf numFmtId="1" fontId="0" fillId="32" borderId="161" xfId="0" applyNumberFormat="1" applyFont="1" applyFill="1" applyBorder="1" applyAlignment="1" applyProtection="1">
      <alignment horizontal="left" vertical="center" wrapText="1"/>
    </xf>
    <xf numFmtId="1" fontId="0" fillId="32" borderId="162" xfId="0" applyNumberFormat="1" applyFont="1" applyFill="1" applyBorder="1" applyAlignment="1" applyProtection="1">
      <alignment horizontal="left" vertical="center" wrapText="1"/>
    </xf>
    <xf numFmtId="1" fontId="0" fillId="32" borderId="163" xfId="0" applyNumberFormat="1" applyFont="1" applyFill="1" applyBorder="1" applyAlignment="1" applyProtection="1">
      <alignment horizontal="left" vertical="center" wrapText="1"/>
    </xf>
    <xf numFmtId="1" fontId="0" fillId="32" borderId="164" xfId="0" applyNumberFormat="1" applyFont="1" applyFill="1" applyBorder="1" applyAlignment="1" applyProtection="1">
      <alignment horizontal="left" vertical="center" wrapText="1"/>
    </xf>
    <xf numFmtId="0" fontId="0" fillId="16" borderId="165" xfId="0" applyFont="1" applyFill="1" applyBorder="1" applyAlignment="1" applyProtection="1">
      <alignment horizontal="center" vertical="center" wrapText="1"/>
    </xf>
    <xf numFmtId="0" fontId="23" fillId="33" borderId="101" xfId="0" applyFont="1" applyFill="1" applyBorder="1" applyAlignment="1" applyProtection="1">
      <alignment horizontal="center" vertical="center"/>
    </xf>
    <xf numFmtId="0" fontId="23" fillId="33" borderId="121" xfId="0" applyFont="1" applyFill="1" applyBorder="1" applyAlignment="1" applyProtection="1">
      <alignment horizontal="center" vertical="center"/>
    </xf>
    <xf numFmtId="0" fontId="23" fillId="33" borderId="120" xfId="0" applyFont="1" applyFill="1" applyBorder="1" applyAlignment="1" applyProtection="1">
      <alignment horizontal="center" vertical="center"/>
    </xf>
    <xf numFmtId="2" fontId="0" fillId="7" borderId="170" xfId="0" applyNumberFormat="1" applyFont="1" applyFill="1" applyBorder="1" applyAlignment="1">
      <alignment horizontal="left" vertical="center" wrapText="1" indent="1"/>
    </xf>
    <xf numFmtId="0" fontId="0" fillId="16" borderId="169" xfId="0" applyFont="1" applyFill="1" applyBorder="1" applyAlignment="1" applyProtection="1">
      <alignment horizontal="center" vertical="center" wrapText="1"/>
    </xf>
    <xf numFmtId="0" fontId="12" fillId="16" borderId="169" xfId="0" applyFont="1" applyFill="1" applyBorder="1" applyAlignment="1" applyProtection="1">
      <alignment horizontal="center" vertical="center" wrapText="1"/>
    </xf>
    <xf numFmtId="0" fontId="12" fillId="7" borderId="0" xfId="0" applyFont="1" applyFill="1" applyBorder="1" applyAlignment="1">
      <alignment horizontal="center" vertical="center"/>
    </xf>
    <xf numFmtId="0" fontId="12" fillId="7" borderId="0" xfId="0" applyFont="1" applyFill="1" applyAlignment="1">
      <alignment horizontal="center"/>
    </xf>
    <xf numFmtId="2" fontId="16" fillId="7" borderId="36" xfId="0" applyNumberFormat="1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64" fillId="7" borderId="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11" fillId="7" borderId="36" xfId="0" applyNumberFormat="1" applyFont="1" applyFill="1" applyBorder="1" applyAlignment="1">
      <alignment horizontal="center" vertical="center" wrapText="1"/>
    </xf>
    <xf numFmtId="0" fontId="15" fillId="7" borderId="36" xfId="0" applyNumberFormat="1" applyFont="1" applyFill="1" applyBorder="1" applyAlignment="1">
      <alignment horizontal="center" vertical="center" wrapText="1"/>
    </xf>
    <xf numFmtId="0" fontId="11" fillId="6" borderId="68" xfId="0" applyFont="1" applyFill="1" applyBorder="1" applyAlignment="1" applyProtection="1">
      <alignment horizontal="center" vertical="center" wrapText="1"/>
      <protection locked="0"/>
    </xf>
    <xf numFmtId="0" fontId="11" fillId="6" borderId="61" xfId="0" applyFont="1" applyFill="1" applyBorder="1" applyAlignment="1" applyProtection="1">
      <alignment horizontal="center" vertical="center" wrapText="1"/>
      <protection locked="0"/>
    </xf>
    <xf numFmtId="0" fontId="11" fillId="6" borderId="44" xfId="0" applyFont="1" applyFill="1" applyBorder="1" applyAlignment="1" applyProtection="1">
      <alignment horizontal="center" vertical="center" wrapText="1"/>
      <protection locked="0"/>
    </xf>
    <xf numFmtId="0" fontId="0" fillId="6" borderId="44" xfId="0" applyFont="1" applyFill="1" applyBorder="1" applyAlignment="1" applyProtection="1">
      <alignment horizontal="center" vertical="center" wrapText="1"/>
      <protection locked="0"/>
    </xf>
    <xf numFmtId="0" fontId="5" fillId="7" borderId="0" xfId="11" applyFill="1" applyAlignment="1">
      <alignment horizontal="center" vertical="center"/>
    </xf>
    <xf numFmtId="0" fontId="2" fillId="35" borderId="1" xfId="0" applyFont="1" applyFill="1" applyBorder="1" applyAlignment="1">
      <alignment vertical="center"/>
    </xf>
    <xf numFmtId="0" fontId="2" fillId="35" borderId="0" xfId="0" applyFont="1" applyFill="1" applyBorder="1" applyAlignment="1">
      <alignment vertical="center"/>
    </xf>
    <xf numFmtId="0" fontId="1" fillId="35" borderId="0" xfId="0" applyFont="1" applyFill="1" applyBorder="1" applyAlignment="1">
      <alignment horizontal="left" vertical="center"/>
    </xf>
    <xf numFmtId="0" fontId="1" fillId="35" borderId="0" xfId="0" applyFont="1" applyFill="1" applyBorder="1" applyAlignment="1">
      <alignment vertical="center"/>
    </xf>
    <xf numFmtId="0" fontId="1" fillId="35" borderId="0" xfId="0" applyFont="1" applyFill="1" applyBorder="1" applyAlignment="1">
      <alignment horizontal="center" vertical="center"/>
    </xf>
    <xf numFmtId="0" fontId="2" fillId="35" borderId="10" xfId="0" applyFont="1" applyFill="1" applyBorder="1" applyAlignment="1">
      <alignment vertical="center"/>
    </xf>
    <xf numFmtId="0" fontId="2" fillId="35" borderId="2" xfId="0" applyFont="1" applyFill="1" applyBorder="1" applyAlignment="1">
      <alignment vertical="center"/>
    </xf>
    <xf numFmtId="0" fontId="2" fillId="35" borderId="2" xfId="0" applyFont="1" applyFill="1" applyBorder="1" applyAlignment="1">
      <alignment horizontal="center" vertical="center"/>
    </xf>
    <xf numFmtId="14" fontId="11" fillId="6" borderId="67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68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60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61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46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47" xfId="0" applyNumberFormat="1" applyFont="1" applyFill="1" applyBorder="1" applyAlignment="1" applyProtection="1">
      <alignment horizontal="center" vertical="center" wrapText="1"/>
      <protection locked="0"/>
    </xf>
    <xf numFmtId="14" fontId="0" fillId="6" borderId="46" xfId="0" applyNumberFormat="1" applyFont="1" applyFill="1" applyBorder="1" applyAlignment="1" applyProtection="1">
      <alignment horizontal="center" vertical="center" wrapText="1"/>
      <protection locked="0"/>
    </xf>
    <xf numFmtId="14" fontId="0" fillId="6" borderId="47" xfId="0" applyNumberFormat="1" applyFont="1" applyFill="1" applyBorder="1" applyAlignment="1" applyProtection="1">
      <alignment horizontal="center" vertical="center" wrapText="1"/>
      <protection locked="0"/>
    </xf>
    <xf numFmtId="14" fontId="0" fillId="6" borderId="48" xfId="0" applyNumberFormat="1" applyFont="1" applyFill="1" applyBorder="1" applyAlignment="1" applyProtection="1">
      <alignment horizontal="center" vertical="center" wrapText="1"/>
      <protection locked="0"/>
    </xf>
    <xf numFmtId="14" fontId="0" fillId="6" borderId="4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>
      <alignment vertical="center"/>
    </xf>
    <xf numFmtId="0" fontId="2" fillId="30" borderId="0" xfId="0" applyFont="1" applyFill="1" applyBorder="1" applyAlignment="1">
      <alignment vertical="center"/>
    </xf>
    <xf numFmtId="0" fontId="2" fillId="30" borderId="2" xfId="0" applyFont="1" applyFill="1" applyBorder="1" applyAlignment="1">
      <alignment vertical="center"/>
    </xf>
    <xf numFmtId="0" fontId="2" fillId="3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30" borderId="1" xfId="0" applyFont="1" applyFill="1" applyBorder="1" applyAlignment="1">
      <alignment vertical="center"/>
    </xf>
    <xf numFmtId="0" fontId="1" fillId="30" borderId="0" xfId="0" applyFont="1" applyFill="1" applyBorder="1" applyAlignment="1">
      <alignment vertical="center"/>
    </xf>
    <xf numFmtId="0" fontId="1" fillId="30" borderId="10" xfId="0" applyFont="1" applyFill="1" applyBorder="1" applyAlignment="1">
      <alignment vertical="center"/>
    </xf>
    <xf numFmtId="0" fontId="1" fillId="30" borderId="2" xfId="0" applyFont="1" applyFill="1" applyBorder="1" applyAlignment="1">
      <alignment vertical="center"/>
    </xf>
    <xf numFmtId="0" fontId="12" fillId="7" borderId="0" xfId="0" applyFont="1" applyFill="1"/>
    <xf numFmtId="0" fontId="47" fillId="27" borderId="0" xfId="0" applyFont="1" applyFill="1" applyBorder="1" applyAlignment="1">
      <alignment vertical="center"/>
    </xf>
    <xf numFmtId="0" fontId="2" fillId="35" borderId="9" xfId="0" applyFont="1" applyFill="1" applyBorder="1" applyAlignment="1">
      <alignment vertical="center"/>
    </xf>
    <xf numFmtId="0" fontId="13" fillId="27" borderId="0" xfId="0" applyFont="1" applyFill="1" applyBorder="1" applyAlignment="1">
      <alignment vertical="center"/>
    </xf>
    <xf numFmtId="0" fontId="13" fillId="25" borderId="0" xfId="0" applyFont="1" applyFill="1" applyBorder="1" applyAlignment="1">
      <alignment horizontal="center" vertical="center" wrapText="1"/>
    </xf>
    <xf numFmtId="0" fontId="13" fillId="25" borderId="0" xfId="0" applyFont="1" applyFill="1" applyBorder="1" applyAlignment="1">
      <alignment vertical="center" wrapText="1"/>
    </xf>
    <xf numFmtId="0" fontId="13" fillId="24" borderId="4" xfId="0" applyFont="1" applyFill="1" applyBorder="1" applyAlignment="1">
      <alignment vertical="center"/>
    </xf>
    <xf numFmtId="165" fontId="13" fillId="24" borderId="4" xfId="0" applyNumberFormat="1" applyFont="1" applyFill="1" applyBorder="1" applyAlignment="1">
      <alignment vertical="center"/>
    </xf>
    <xf numFmtId="0" fontId="13" fillId="34" borderId="3" xfId="0" applyFont="1" applyFill="1" applyBorder="1" applyAlignment="1">
      <alignment vertical="center"/>
    </xf>
    <xf numFmtId="0" fontId="13" fillId="34" borderId="4" xfId="0" applyFont="1" applyFill="1" applyBorder="1" applyAlignment="1">
      <alignment vertical="center"/>
    </xf>
    <xf numFmtId="0" fontId="66" fillId="34" borderId="4" xfId="0" applyFont="1" applyFill="1" applyBorder="1" applyProtection="1">
      <protection locked="0"/>
    </xf>
    <xf numFmtId="0" fontId="36" fillId="34" borderId="4" xfId="0" applyFont="1" applyFill="1" applyBorder="1" applyAlignment="1">
      <alignment vertical="center"/>
    </xf>
    <xf numFmtId="165" fontId="13" fillId="34" borderId="4" xfId="0" applyNumberFormat="1" applyFont="1" applyFill="1" applyBorder="1" applyAlignment="1">
      <alignment vertical="center"/>
    </xf>
    <xf numFmtId="165" fontId="13" fillId="34" borderId="5" xfId="0" applyNumberFormat="1" applyFont="1" applyFill="1" applyBorder="1" applyAlignment="1">
      <alignment vertical="center"/>
    </xf>
    <xf numFmtId="0" fontId="13" fillId="27" borderId="14" xfId="0" applyFont="1" applyFill="1" applyBorder="1" applyAlignment="1">
      <alignment vertical="center"/>
    </xf>
    <xf numFmtId="0" fontId="66" fillId="7" borderId="0" xfId="0" applyFont="1" applyFill="1"/>
    <xf numFmtId="0" fontId="13" fillId="38" borderId="3" xfId="0" applyFont="1" applyFill="1" applyBorder="1" applyAlignment="1">
      <alignment vertical="center"/>
    </xf>
    <xf numFmtId="0" fontId="13" fillId="38" borderId="4" xfId="0" applyFont="1" applyFill="1" applyBorder="1" applyAlignment="1">
      <alignment vertical="center"/>
    </xf>
    <xf numFmtId="0" fontId="13" fillId="38" borderId="4" xfId="0" applyFont="1" applyFill="1" applyBorder="1" applyAlignment="1">
      <alignment horizontal="center" vertical="center"/>
    </xf>
    <xf numFmtId="0" fontId="9" fillId="39" borderId="139" xfId="0" applyFont="1" applyFill="1" applyBorder="1" applyAlignment="1">
      <alignment horizontal="center" vertical="center" wrapText="1"/>
    </xf>
    <xf numFmtId="0" fontId="9" fillId="38" borderId="140" xfId="0" applyFont="1" applyFill="1" applyBorder="1" applyAlignment="1">
      <alignment horizontal="center" vertical="center"/>
    </xf>
    <xf numFmtId="0" fontId="9" fillId="38" borderId="141" xfId="0" applyFont="1" applyFill="1" applyBorder="1" applyAlignment="1">
      <alignment horizontal="center" vertical="center"/>
    </xf>
    <xf numFmtId="0" fontId="2" fillId="41" borderId="71" xfId="0" applyFont="1" applyFill="1" applyBorder="1" applyAlignment="1">
      <alignment horizontal="center" vertical="center" wrapText="1"/>
    </xf>
    <xf numFmtId="0" fontId="2" fillId="41" borderId="71" xfId="0" applyFont="1" applyFill="1" applyBorder="1" applyAlignment="1">
      <alignment horizontal="left" vertical="center" wrapText="1" indent="1"/>
    </xf>
    <xf numFmtId="0" fontId="33" fillId="0" borderId="0" xfId="0" applyFont="1" applyFill="1" applyBorder="1" applyAlignment="1">
      <alignment horizontal="center" vertical="center"/>
    </xf>
    <xf numFmtId="0" fontId="33" fillId="9" borderId="0" xfId="0" applyFont="1" applyFill="1" applyBorder="1" applyAlignment="1">
      <alignment horizontal="left" vertical="center" indent="1"/>
    </xf>
    <xf numFmtId="0" fontId="16" fillId="8" borderId="30" xfId="0" applyNumberFormat="1" applyFont="1" applyFill="1" applyBorder="1" applyAlignment="1" applyProtection="1">
      <alignment horizontal="center" vertical="center" wrapText="1"/>
    </xf>
    <xf numFmtId="0" fontId="67" fillId="6" borderId="0" xfId="0" applyFont="1" applyFill="1" applyBorder="1" applyAlignment="1">
      <alignment horizontal="left" vertical="center" wrapText="1"/>
    </xf>
    <xf numFmtId="0" fontId="67" fillId="6" borderId="0" xfId="0" applyFont="1" applyFill="1" applyBorder="1" applyAlignment="1">
      <alignment vertical="top" wrapText="1"/>
    </xf>
    <xf numFmtId="0" fontId="68" fillId="6" borderId="0" xfId="0" applyFont="1" applyFill="1" applyBorder="1" applyAlignment="1">
      <alignment horizontal="center" vertical="center" wrapText="1"/>
    </xf>
    <xf numFmtId="0" fontId="67" fillId="6" borderId="0" xfId="0" applyFont="1" applyFill="1" applyBorder="1" applyAlignment="1">
      <alignment horizontal="center" vertical="top" wrapText="1"/>
    </xf>
    <xf numFmtId="0" fontId="67" fillId="6" borderId="0" xfId="0" applyFont="1" applyFill="1" applyBorder="1" applyAlignment="1">
      <alignment horizontal="left" vertical="top" wrapText="1" indent="1"/>
    </xf>
    <xf numFmtId="0" fontId="67" fillId="15" borderId="0" xfId="0" applyFont="1" applyFill="1" applyBorder="1" applyAlignment="1">
      <alignment vertical="top" wrapText="1"/>
    </xf>
    <xf numFmtId="0" fontId="68" fillId="15" borderId="0" xfId="0" applyFont="1" applyFill="1" applyBorder="1" applyAlignment="1">
      <alignment horizontal="center" vertical="center" wrapText="1"/>
    </xf>
    <xf numFmtId="0" fontId="67" fillId="15" borderId="0" xfId="0" applyFont="1" applyFill="1" applyBorder="1" applyAlignment="1">
      <alignment horizontal="center" vertical="top" wrapText="1"/>
    </xf>
    <xf numFmtId="0" fontId="67" fillId="15" borderId="0" xfId="0" applyFont="1" applyFill="1" applyBorder="1" applyAlignment="1">
      <alignment horizontal="left" vertical="top" wrapText="1" indent="1"/>
    </xf>
    <xf numFmtId="0" fontId="12" fillId="8" borderId="0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left" indent="1"/>
    </xf>
    <xf numFmtId="0" fontId="2" fillId="41" borderId="71" xfId="0" applyFont="1" applyFill="1" applyBorder="1" applyAlignment="1">
      <alignment horizontal="center" vertical="center" wrapText="1"/>
    </xf>
    <xf numFmtId="0" fontId="28" fillId="7" borderId="0" xfId="0" applyFont="1" applyFill="1" applyBorder="1" applyAlignment="1">
      <alignment horizontal="left" vertical="center" wrapText="1" indent="1"/>
    </xf>
    <xf numFmtId="0" fontId="45" fillId="7" borderId="0" xfId="0" applyFont="1" applyFill="1" applyAlignment="1" applyProtection="1">
      <alignment vertical="center"/>
      <protection locked="0"/>
    </xf>
    <xf numFmtId="0" fontId="1" fillId="7" borderId="0" xfId="0" applyFont="1" applyFill="1" applyAlignment="1">
      <alignment vertical="center"/>
    </xf>
    <xf numFmtId="0" fontId="69" fillId="28" borderId="0" xfId="0" applyFont="1" applyFill="1" applyBorder="1" applyAlignment="1">
      <alignment horizontal="left" vertical="center" wrapText="1" indent="1"/>
    </xf>
    <xf numFmtId="0" fontId="69" fillId="7" borderId="0" xfId="0" applyFont="1" applyFill="1" applyBorder="1" applyAlignment="1">
      <alignment horizontal="left" vertical="center" wrapText="1" indent="1"/>
    </xf>
    <xf numFmtId="0" fontId="45" fillId="28" borderId="0" xfId="0" applyFont="1" applyFill="1" applyBorder="1" applyAlignment="1" applyProtection="1">
      <alignment horizontal="left" vertical="center" wrapText="1"/>
      <protection locked="0"/>
    </xf>
    <xf numFmtId="0" fontId="69" fillId="0" borderId="0" xfId="0" applyFont="1" applyFill="1" applyBorder="1" applyAlignment="1">
      <alignment horizontal="left" vertical="center" wrapText="1" indent="1"/>
    </xf>
    <xf numFmtId="0" fontId="1" fillId="28" borderId="0" xfId="0" applyFont="1" applyFill="1" applyBorder="1" applyAlignment="1">
      <alignment horizontal="left" vertical="center" wrapText="1" indent="1"/>
    </xf>
    <xf numFmtId="0" fontId="69" fillId="28" borderId="0" xfId="0" applyFont="1" applyFill="1" applyBorder="1" applyAlignment="1">
      <alignment horizontal="left" vertical="center" wrapText="1"/>
    </xf>
    <xf numFmtId="0" fontId="18" fillId="7" borderId="0" xfId="0" applyFont="1" applyFill="1" applyBorder="1" applyAlignment="1">
      <alignment horizontal="left" wrapText="1" indent="1"/>
    </xf>
    <xf numFmtId="0" fontId="12" fillId="7" borderId="0" xfId="0" applyFont="1" applyFill="1" applyBorder="1" applyAlignment="1">
      <alignment horizontal="left" vertical="center" indent="2"/>
    </xf>
    <xf numFmtId="0" fontId="2" fillId="17" borderId="0" xfId="0" applyFont="1" applyFill="1" applyBorder="1" applyAlignment="1">
      <alignment vertical="center"/>
    </xf>
    <xf numFmtId="0" fontId="13" fillId="38" borderId="4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left"/>
    </xf>
    <xf numFmtId="0" fontId="0" fillId="7" borderId="0" xfId="0" applyFont="1" applyFill="1" applyBorder="1" applyAlignment="1">
      <alignment horizontal="left" vertical="center"/>
    </xf>
    <xf numFmtId="0" fontId="67" fillId="15" borderId="0" xfId="0" applyFont="1" applyFill="1" applyBorder="1" applyAlignment="1">
      <alignment horizontal="left" vertical="top" wrapText="1"/>
    </xf>
    <xf numFmtId="0" fontId="0" fillId="7" borderId="0" xfId="0" applyFont="1" applyFill="1" applyBorder="1" applyAlignment="1">
      <alignment horizontal="left"/>
    </xf>
    <xf numFmtId="0" fontId="1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>
      <alignment horizontal="left" wrapText="1"/>
    </xf>
    <xf numFmtId="0" fontId="0" fillId="21" borderId="0" xfId="0" applyFont="1" applyFill="1" applyBorder="1" applyAlignment="1">
      <alignment horizontal="left" vertical="center"/>
    </xf>
    <xf numFmtId="0" fontId="0" fillId="37" borderId="0" xfId="0" applyFont="1" applyFill="1" applyBorder="1" applyAlignment="1">
      <alignment horizontal="left" vertical="center"/>
    </xf>
    <xf numFmtId="0" fontId="1" fillId="7" borderId="0" xfId="0" applyFont="1" applyFill="1" applyAlignment="1">
      <alignment horizontal="left"/>
    </xf>
    <xf numFmtId="0" fontId="0" fillId="0" borderId="173" xfId="0" applyFont="1" applyBorder="1" applyAlignment="1" applyProtection="1">
      <alignment horizontal="center" vertical="center" wrapText="1"/>
      <protection locked="0"/>
    </xf>
    <xf numFmtId="0" fontId="0" fillId="15" borderId="172" xfId="0" quotePrefix="1" applyNumberFormat="1" applyFont="1" applyFill="1" applyBorder="1" applyAlignment="1" applyProtection="1">
      <alignment horizontal="center" vertical="center" wrapText="1"/>
      <protection locked="0"/>
    </xf>
    <xf numFmtId="0" fontId="0" fillId="15" borderId="172" xfId="0" quotePrefix="1" applyNumberFormat="1" applyFont="1" applyFill="1" applyBorder="1" applyAlignment="1" applyProtection="1">
      <alignment horizontal="left" vertical="center" wrapText="1"/>
      <protection locked="0"/>
    </xf>
    <xf numFmtId="0" fontId="53" fillId="23" borderId="31" xfId="0" applyFont="1" applyFill="1" applyBorder="1" applyAlignment="1">
      <alignment horizontal="center" vertical="center" textRotation="90"/>
    </xf>
    <xf numFmtId="0" fontId="13" fillId="20" borderId="0" xfId="0" applyFont="1" applyFill="1" applyBorder="1" applyAlignment="1">
      <alignment horizontal="center" vertical="center"/>
    </xf>
    <xf numFmtId="0" fontId="13" fillId="20" borderId="110" xfId="0" applyFont="1" applyFill="1" applyBorder="1" applyAlignment="1">
      <alignment horizontal="center" vertical="center"/>
    </xf>
    <xf numFmtId="0" fontId="51" fillId="23" borderId="0" xfId="0" applyFont="1" applyFill="1" applyBorder="1" applyAlignment="1">
      <alignment horizontal="center" vertical="center"/>
    </xf>
    <xf numFmtId="0" fontId="50" fillId="20" borderId="0" xfId="0" applyFont="1" applyFill="1" applyBorder="1" applyAlignment="1">
      <alignment horizontal="center" vertical="center" wrapText="1"/>
    </xf>
    <xf numFmtId="0" fontId="38" fillId="23" borderId="0" xfId="0" applyFont="1" applyFill="1" applyBorder="1" applyAlignment="1">
      <alignment horizontal="center" vertical="center" wrapText="1"/>
    </xf>
    <xf numFmtId="0" fontId="0" fillId="22" borderId="123" xfId="0" applyFont="1" applyFill="1" applyBorder="1" applyAlignment="1">
      <alignment horizontal="center" vertical="center" wrapText="1"/>
    </xf>
    <xf numFmtId="0" fontId="0" fillId="22" borderId="120" xfId="0" applyFont="1" applyFill="1" applyBorder="1" applyAlignment="1">
      <alignment horizontal="center" vertical="center" wrapText="1"/>
    </xf>
    <xf numFmtId="0" fontId="0" fillId="22" borderId="101" xfId="0" applyFont="1" applyFill="1" applyBorder="1" applyAlignment="1">
      <alignment horizontal="center" vertical="center" wrapText="1"/>
    </xf>
    <xf numFmtId="0" fontId="0" fillId="22" borderId="121" xfId="0" applyFont="1" applyFill="1" applyBorder="1" applyAlignment="1">
      <alignment horizontal="center" vertical="center" wrapText="1"/>
    </xf>
    <xf numFmtId="0" fontId="50" fillId="20" borderId="0" xfId="0" applyFont="1" applyFill="1" applyBorder="1" applyAlignment="1">
      <alignment horizontal="center" vertical="center"/>
    </xf>
    <xf numFmtId="0" fontId="50" fillId="20" borderId="50" xfId="0" applyFont="1" applyFill="1" applyBorder="1" applyAlignment="1">
      <alignment horizontal="center" vertical="center"/>
    </xf>
    <xf numFmtId="0" fontId="38" fillId="23" borderId="109" xfId="0" applyFont="1" applyFill="1" applyBorder="1" applyAlignment="1">
      <alignment horizontal="center" vertical="center" wrapText="1"/>
    </xf>
    <xf numFmtId="0" fontId="38" fillId="23" borderId="114" xfId="0" applyFont="1" applyFill="1" applyBorder="1" applyAlignment="1">
      <alignment horizontal="center" vertical="center" wrapText="1"/>
    </xf>
    <xf numFmtId="0" fontId="0" fillId="22" borderId="103" xfId="0" applyFont="1" applyFill="1" applyBorder="1" applyAlignment="1">
      <alignment horizontal="center" vertical="center" wrapText="1"/>
    </xf>
    <xf numFmtId="0" fontId="0" fillId="22" borderId="108" xfId="0" applyFont="1" applyFill="1" applyBorder="1" applyAlignment="1">
      <alignment horizontal="center" vertical="center" wrapText="1"/>
    </xf>
    <xf numFmtId="0" fontId="0" fillId="22" borderId="1" xfId="0" applyFont="1" applyFill="1" applyBorder="1" applyAlignment="1">
      <alignment horizontal="center" vertical="center" wrapText="1"/>
    </xf>
    <xf numFmtId="0" fontId="0" fillId="22" borderId="0" xfId="0" applyFont="1" applyFill="1" applyBorder="1" applyAlignment="1">
      <alignment horizontal="center" vertical="center" wrapText="1"/>
    </xf>
    <xf numFmtId="0" fontId="0" fillId="22" borderId="116" xfId="0" applyFont="1" applyFill="1" applyBorder="1" applyAlignment="1">
      <alignment horizontal="center" vertical="center" wrapText="1"/>
    </xf>
    <xf numFmtId="0" fontId="0" fillId="22" borderId="112" xfId="0" applyFont="1" applyFill="1" applyBorder="1" applyAlignment="1">
      <alignment horizontal="center" vertical="center" wrapText="1"/>
    </xf>
    <xf numFmtId="0" fontId="38" fillId="23" borderId="117" xfId="0" applyFont="1" applyFill="1" applyBorder="1" applyAlignment="1">
      <alignment horizontal="center" vertical="center" wrapText="1"/>
    </xf>
    <xf numFmtId="0" fontId="38" fillId="23" borderId="118" xfId="0" applyFont="1" applyFill="1" applyBorder="1" applyAlignment="1">
      <alignment horizontal="center" vertical="center" wrapText="1"/>
    </xf>
    <xf numFmtId="0" fontId="0" fillId="22" borderId="122" xfId="0" applyFont="1" applyFill="1" applyBorder="1" applyAlignment="1">
      <alignment horizontal="center" vertical="center" wrapText="1"/>
    </xf>
    <xf numFmtId="0" fontId="0" fillId="22" borderId="119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/>
    </xf>
    <xf numFmtId="49" fontId="11" fillId="7" borderId="0" xfId="0" applyNumberFormat="1" applyFont="1" applyFill="1" applyBorder="1" applyAlignment="1">
      <alignment horizontal="right" vertical="center" textRotation="90"/>
    </xf>
    <xf numFmtId="0" fontId="31" fillId="19" borderId="0" xfId="0" applyFont="1" applyFill="1" applyBorder="1" applyAlignment="1">
      <alignment horizontal="center" vertical="center"/>
    </xf>
    <xf numFmtId="0" fontId="9" fillId="26" borderId="0" xfId="0" applyFont="1" applyFill="1" applyBorder="1" applyAlignment="1">
      <alignment horizontal="center" vertical="center" wrapText="1"/>
    </xf>
    <xf numFmtId="0" fontId="16" fillId="19" borderId="0" xfId="0" applyFont="1" applyFill="1" applyBorder="1" applyAlignment="1">
      <alignment horizontal="center" vertical="center" wrapText="1"/>
    </xf>
    <xf numFmtId="0" fontId="32" fillId="19" borderId="0" xfId="0" applyFont="1" applyFill="1" applyBorder="1" applyAlignment="1">
      <alignment horizontal="center" vertical="center" textRotation="90"/>
    </xf>
    <xf numFmtId="0" fontId="0" fillId="19" borderId="0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justify" vertical="top" wrapText="1"/>
    </xf>
    <xf numFmtId="0" fontId="2" fillId="0" borderId="89" xfId="0" applyFont="1" applyBorder="1" applyAlignment="1">
      <alignment horizontal="center"/>
    </xf>
    <xf numFmtId="0" fontId="2" fillId="0" borderId="90" xfId="0" applyFont="1" applyBorder="1" applyAlignment="1">
      <alignment horizontal="center"/>
    </xf>
    <xf numFmtId="0" fontId="2" fillId="0" borderId="91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9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3" xfId="0" applyFont="1" applyBorder="1" applyAlignment="1">
      <alignment horizontal="center" vertical="top" wrapText="1"/>
    </xf>
    <xf numFmtId="0" fontId="1" fillId="0" borderId="94" xfId="0" applyFont="1" applyBorder="1" applyAlignment="1">
      <alignment horizontal="center" vertical="top" wrapText="1"/>
    </xf>
    <xf numFmtId="0" fontId="1" fillId="0" borderId="95" xfId="0" applyFont="1" applyBorder="1" applyAlignment="1">
      <alignment horizontal="center" vertical="top" wrapText="1"/>
    </xf>
    <xf numFmtId="0" fontId="1" fillId="0" borderId="96" xfId="0" applyFont="1" applyBorder="1" applyAlignment="1">
      <alignment horizontal="center" vertical="top" wrapText="1"/>
    </xf>
    <xf numFmtId="0" fontId="0" fillId="25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 indent="1"/>
      <protection locked="0"/>
    </xf>
    <xf numFmtId="0" fontId="11" fillId="28" borderId="0" xfId="0" applyFont="1" applyFill="1" applyBorder="1" applyAlignment="1" applyProtection="1">
      <alignment horizontal="left" vertical="center" wrapText="1" indent="1"/>
      <protection locked="0"/>
    </xf>
    <xf numFmtId="0" fontId="26" fillId="28" borderId="0" xfId="0" applyFont="1" applyFill="1" applyBorder="1" applyAlignment="1">
      <alignment horizontal="center" vertical="center" wrapText="1"/>
    </xf>
    <xf numFmtId="0" fontId="17" fillId="28" borderId="0" xfId="0" applyFont="1" applyFill="1" applyBorder="1" applyAlignment="1">
      <alignment horizontal="center" vertical="center" wrapText="1"/>
    </xf>
    <xf numFmtId="0" fontId="42" fillId="7" borderId="0" xfId="0" applyFont="1" applyFill="1" applyBorder="1" applyAlignment="1" applyProtection="1">
      <alignment horizontal="left" vertical="center" wrapText="1"/>
      <protection locked="0"/>
    </xf>
    <xf numFmtId="0" fontId="13" fillId="25" borderId="75" xfId="0" applyFont="1" applyFill="1" applyBorder="1" applyAlignment="1">
      <alignment horizontal="center" vertical="center" wrapText="1"/>
    </xf>
    <xf numFmtId="0" fontId="13" fillId="25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" fillId="28" borderId="0" xfId="0" applyFont="1" applyFill="1" applyAlignment="1">
      <alignment horizontal="center" vertical="center"/>
    </xf>
    <xf numFmtId="0" fontId="42" fillId="28" borderId="0" xfId="0" applyFont="1" applyFill="1" applyAlignment="1" applyProtection="1">
      <alignment horizontal="left" vertical="center"/>
      <protection locked="0"/>
    </xf>
    <xf numFmtId="0" fontId="45" fillId="7" borderId="0" xfId="0" applyFont="1" applyFill="1" applyBorder="1" applyAlignment="1" applyProtection="1">
      <alignment horizontal="left" vertical="center" wrapText="1"/>
      <protection locked="0"/>
    </xf>
    <xf numFmtId="0" fontId="45" fillId="28" borderId="0" xfId="0" quotePrefix="1" applyFont="1" applyFill="1" applyBorder="1" applyAlignment="1" applyProtection="1">
      <alignment horizontal="left" vertical="center" wrapText="1"/>
      <protection locked="0"/>
    </xf>
    <xf numFmtId="0" fontId="45" fillId="28" borderId="0" xfId="0" applyFont="1" applyFill="1" applyBorder="1" applyAlignment="1" applyProtection="1">
      <alignment horizontal="left" vertical="center" wrapText="1"/>
      <protection locked="0"/>
    </xf>
    <xf numFmtId="0" fontId="45" fillId="0" borderId="0" xfId="0" quotePrefix="1" applyFont="1" applyFill="1" applyBorder="1" applyAlignment="1" applyProtection="1">
      <alignment horizontal="left" vertical="center" wrapText="1"/>
      <protection locked="0"/>
    </xf>
    <xf numFmtId="0" fontId="45" fillId="0" borderId="0" xfId="0" applyFont="1" applyFill="1" applyBorder="1" applyAlignment="1" applyProtection="1">
      <alignment horizontal="left" vertical="center" wrapText="1"/>
      <protection locked="0"/>
    </xf>
    <xf numFmtId="0" fontId="42" fillId="28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57" fillId="28" borderId="0" xfId="0" applyFont="1" applyFill="1" applyAlignment="1">
      <alignment horizontal="center" vertical="center" wrapText="1"/>
    </xf>
    <xf numFmtId="0" fontId="13" fillId="24" borderId="3" xfId="0" applyFont="1" applyFill="1" applyBorder="1" applyAlignment="1">
      <alignment horizontal="center" vertical="center"/>
    </xf>
    <xf numFmtId="0" fontId="13" fillId="24" borderId="4" xfId="0" applyFont="1" applyFill="1" applyBorder="1" applyAlignment="1">
      <alignment horizontal="center" vertical="center"/>
    </xf>
    <xf numFmtId="0" fontId="38" fillId="24" borderId="130" xfId="0" applyFont="1" applyFill="1" applyBorder="1" applyAlignment="1">
      <alignment horizontal="center" vertical="center" wrapText="1"/>
    </xf>
    <xf numFmtId="0" fontId="38" fillId="24" borderId="132" xfId="0" applyFont="1" applyFill="1" applyBorder="1" applyAlignment="1">
      <alignment horizontal="center" vertical="center" wrapText="1"/>
    </xf>
    <xf numFmtId="0" fontId="45" fillId="15" borderId="39" xfId="0" applyNumberFormat="1" applyFont="1" applyFill="1" applyBorder="1" applyAlignment="1" applyProtection="1">
      <alignment horizontal="center" vertical="center" wrapText="1"/>
      <protection locked="0"/>
    </xf>
    <xf numFmtId="0" fontId="45" fillId="15" borderId="40" xfId="0" applyNumberFormat="1" applyFont="1" applyFill="1" applyBorder="1" applyAlignment="1" applyProtection="1">
      <alignment horizontal="center" vertical="center" wrapText="1"/>
      <protection locked="0"/>
    </xf>
    <xf numFmtId="0" fontId="46" fillId="31" borderId="129" xfId="0" applyFont="1" applyFill="1" applyBorder="1" applyAlignment="1">
      <alignment horizontal="center" vertical="center" wrapText="1"/>
    </xf>
    <xf numFmtId="0" fontId="46" fillId="31" borderId="128" xfId="0" applyFont="1" applyFill="1" applyBorder="1" applyAlignment="1">
      <alignment horizontal="center" vertical="center" wrapText="1"/>
    </xf>
    <xf numFmtId="0" fontId="46" fillId="31" borderId="25" xfId="0" applyFont="1" applyFill="1" applyBorder="1" applyAlignment="1">
      <alignment horizontal="center" vertical="center" wrapText="1"/>
    </xf>
    <xf numFmtId="0" fontId="46" fillId="31" borderId="27" xfId="0" applyFont="1" applyFill="1" applyBorder="1" applyAlignment="1">
      <alignment horizontal="center" vertical="center" wrapText="1"/>
    </xf>
    <xf numFmtId="0" fontId="46" fillId="31" borderId="26" xfId="0" applyFont="1" applyFill="1" applyBorder="1" applyAlignment="1">
      <alignment horizontal="center" vertical="center" wrapText="1"/>
    </xf>
    <xf numFmtId="0" fontId="46" fillId="31" borderId="32" xfId="0" applyFont="1" applyFill="1" applyBorder="1" applyAlignment="1">
      <alignment horizontal="center" vertical="center" wrapText="1"/>
    </xf>
    <xf numFmtId="0" fontId="38" fillId="29" borderId="143" xfId="0" applyFont="1" applyFill="1" applyBorder="1" applyAlignment="1">
      <alignment horizontal="center" vertical="center" textRotation="255" wrapText="1"/>
    </xf>
    <xf numFmtId="0" fontId="38" fillId="29" borderId="144" xfId="0" applyFont="1" applyFill="1" applyBorder="1" applyAlignment="1">
      <alignment horizontal="center" vertical="center" textRotation="255" wrapText="1"/>
    </xf>
    <xf numFmtId="0" fontId="58" fillId="29" borderId="143" xfId="0" applyFont="1" applyFill="1" applyBorder="1" applyAlignment="1">
      <alignment horizontal="center" vertical="center" textRotation="255" wrapText="1"/>
    </xf>
    <xf numFmtId="0" fontId="58" fillId="29" borderId="144" xfId="0" applyFont="1" applyFill="1" applyBorder="1" applyAlignment="1">
      <alignment horizontal="center" vertical="center" textRotation="255" wrapText="1"/>
    </xf>
    <xf numFmtId="0" fontId="48" fillId="29" borderId="127" xfId="0" applyFont="1" applyFill="1" applyBorder="1" applyAlignment="1">
      <alignment horizontal="center" vertical="center"/>
    </xf>
    <xf numFmtId="0" fontId="48" fillId="29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 applyProtection="1">
      <alignment horizontal="right" vertical="center" textRotation="90"/>
      <protection locked="0"/>
    </xf>
    <xf numFmtId="0" fontId="23" fillId="0" borderId="0" xfId="0" applyFont="1" applyFill="1" applyBorder="1" applyAlignment="1">
      <alignment horizontal="center" vertical="center"/>
    </xf>
    <xf numFmtId="0" fontId="27" fillId="7" borderId="0" xfId="0" applyFont="1" applyFill="1" applyBorder="1" applyAlignment="1" applyProtection="1">
      <alignment horizontal="center" vertical="center"/>
      <protection locked="0"/>
    </xf>
    <xf numFmtId="0" fontId="0" fillId="16" borderId="41" xfId="0" applyFont="1" applyFill="1" applyBorder="1" applyAlignment="1" applyProtection="1">
      <alignment horizontal="center" vertical="center" wrapText="1"/>
    </xf>
    <xf numFmtId="0" fontId="0" fillId="16" borderId="51" xfId="0" applyFont="1" applyFill="1" applyBorder="1" applyAlignment="1" applyProtection="1">
      <alignment horizontal="center" vertical="center" wrapText="1"/>
    </xf>
    <xf numFmtId="0" fontId="19" fillId="0" borderId="59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0" fontId="19" fillId="0" borderId="58" xfId="0" applyFont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horizontal="center" vertical="center"/>
    </xf>
    <xf numFmtId="0" fontId="19" fillId="0" borderId="72" xfId="0" applyFont="1" applyBorder="1" applyAlignment="1" applyProtection="1">
      <alignment horizontal="center" vertical="center"/>
    </xf>
    <xf numFmtId="0" fontId="19" fillId="0" borderId="73" xfId="0" applyFont="1" applyBorder="1" applyAlignment="1" applyProtection="1">
      <alignment horizontal="center" vertical="center"/>
    </xf>
    <xf numFmtId="0" fontId="19" fillId="0" borderId="74" xfId="0" applyFont="1" applyBorder="1" applyAlignment="1" applyProtection="1">
      <alignment horizontal="center" vertical="center"/>
    </xf>
    <xf numFmtId="0" fontId="19" fillId="0" borderId="157" xfId="0" applyFont="1" applyBorder="1" applyAlignment="1" applyProtection="1">
      <alignment horizontal="center" vertical="center"/>
    </xf>
    <xf numFmtId="0" fontId="19" fillId="0" borderId="158" xfId="0" applyFont="1" applyBorder="1" applyAlignment="1" applyProtection="1">
      <alignment horizontal="center" vertical="center"/>
    </xf>
    <xf numFmtId="0" fontId="19" fillId="0" borderId="159" xfId="0" applyFont="1" applyBorder="1" applyAlignment="1" applyProtection="1">
      <alignment horizontal="center" vertical="center"/>
    </xf>
    <xf numFmtId="0" fontId="19" fillId="0" borderId="57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19" fillId="0" borderId="56" xfId="0" applyFont="1" applyBorder="1" applyAlignment="1" applyProtection="1">
      <alignment horizontal="center" vertical="center"/>
    </xf>
    <xf numFmtId="0" fontId="19" fillId="0" borderId="76" xfId="0" applyFont="1" applyBorder="1" applyAlignment="1" applyProtection="1">
      <alignment horizontal="center" vertical="center"/>
    </xf>
    <xf numFmtId="0" fontId="19" fillId="0" borderId="77" xfId="0" applyFont="1" applyBorder="1" applyAlignment="1" applyProtection="1">
      <alignment horizontal="center" vertical="center"/>
    </xf>
    <xf numFmtId="0" fontId="19" fillId="0" borderId="79" xfId="0" applyFont="1" applyBorder="1" applyAlignment="1" applyProtection="1">
      <alignment horizontal="center" vertical="center"/>
    </xf>
    <xf numFmtId="0" fontId="19" fillId="0" borderId="80" xfId="0" applyFont="1" applyBorder="1" applyAlignment="1" applyProtection="1">
      <alignment horizontal="center" vertical="center"/>
    </xf>
    <xf numFmtId="0" fontId="19" fillId="0" borderId="81" xfId="0" applyFont="1" applyBorder="1" applyAlignment="1" applyProtection="1">
      <alignment horizontal="center" vertical="center"/>
    </xf>
    <xf numFmtId="0" fontId="19" fillId="0" borderId="82" xfId="0" applyFont="1" applyBorder="1" applyAlignment="1" applyProtection="1">
      <alignment horizontal="center" vertical="center"/>
    </xf>
    <xf numFmtId="0" fontId="13" fillId="34" borderId="6" xfId="0" applyFont="1" applyFill="1" applyBorder="1" applyAlignment="1" applyProtection="1">
      <alignment horizontal="center" vertical="center"/>
    </xf>
    <xf numFmtId="0" fontId="13" fillId="34" borderId="7" xfId="0" applyFont="1" applyFill="1" applyBorder="1" applyAlignment="1" applyProtection="1">
      <alignment horizontal="center" vertical="center"/>
    </xf>
    <xf numFmtId="0" fontId="13" fillId="34" borderId="8" xfId="0" applyFont="1" applyFill="1" applyBorder="1" applyAlignment="1" applyProtection="1">
      <alignment horizontal="center" vertical="center"/>
    </xf>
    <xf numFmtId="0" fontId="60" fillId="32" borderId="19" xfId="0" applyFont="1" applyFill="1" applyBorder="1" applyAlignment="1" applyProtection="1">
      <alignment horizontal="center" vertical="center" textRotation="90" wrapText="1"/>
    </xf>
    <xf numFmtId="0" fontId="60" fillId="32" borderId="98" xfId="0" applyFont="1" applyFill="1" applyBorder="1" applyAlignment="1" applyProtection="1">
      <alignment horizontal="center" vertical="center" textRotation="90" wrapText="1"/>
    </xf>
    <xf numFmtId="0" fontId="60" fillId="32" borderId="106" xfId="0" applyFont="1" applyFill="1" applyBorder="1" applyAlignment="1" applyProtection="1">
      <alignment horizontal="center" vertical="center" textRotation="90" wrapText="1"/>
    </xf>
    <xf numFmtId="0" fontId="60" fillId="32" borderId="153" xfId="0" applyFont="1" applyFill="1" applyBorder="1" applyAlignment="1" applyProtection="1">
      <alignment horizontal="center" vertical="center" textRotation="90" wrapText="1"/>
    </xf>
    <xf numFmtId="0" fontId="59" fillId="32" borderId="150" xfId="0" applyFont="1" applyFill="1" applyBorder="1" applyAlignment="1" applyProtection="1">
      <alignment horizontal="center" vertical="center"/>
    </xf>
    <xf numFmtId="0" fontId="59" fillId="32" borderId="151" xfId="0" applyFont="1" applyFill="1" applyBorder="1" applyAlignment="1" applyProtection="1">
      <alignment horizontal="center" vertical="center"/>
    </xf>
    <xf numFmtId="0" fontId="59" fillId="32" borderId="115" xfId="0" applyFont="1" applyFill="1" applyBorder="1" applyAlignment="1" applyProtection="1">
      <alignment horizontal="center" vertical="center"/>
    </xf>
    <xf numFmtId="0" fontId="60" fillId="32" borderId="18" xfId="0" applyFont="1" applyFill="1" applyBorder="1" applyAlignment="1" applyProtection="1">
      <alignment horizontal="center" vertical="center" textRotation="90" wrapText="1"/>
    </xf>
    <xf numFmtId="0" fontId="60" fillId="32" borderId="152" xfId="0" applyFont="1" applyFill="1" applyBorder="1" applyAlignment="1" applyProtection="1">
      <alignment horizontal="center" vertical="center" textRotation="90" wrapText="1"/>
    </xf>
    <xf numFmtId="0" fontId="19" fillId="0" borderId="83" xfId="0" applyFont="1" applyBorder="1" applyAlignment="1" applyProtection="1">
      <alignment horizontal="center" vertical="center"/>
    </xf>
    <xf numFmtId="0" fontId="19" fillId="0" borderId="84" xfId="0" applyFont="1" applyBorder="1" applyAlignment="1" applyProtection="1">
      <alignment horizontal="center" vertical="center"/>
    </xf>
    <xf numFmtId="0" fontId="19" fillId="0" borderId="85" xfId="0" applyFont="1" applyBorder="1" applyAlignment="1" applyProtection="1">
      <alignment horizontal="center" vertical="center"/>
    </xf>
    <xf numFmtId="0" fontId="19" fillId="0" borderId="154" xfId="0" applyFont="1" applyBorder="1" applyAlignment="1" applyProtection="1">
      <alignment horizontal="center" vertical="center"/>
    </xf>
    <xf numFmtId="0" fontId="19" fillId="0" borderId="155" xfId="0" applyFont="1" applyBorder="1" applyAlignment="1" applyProtection="1">
      <alignment horizontal="center" vertical="center"/>
    </xf>
    <xf numFmtId="0" fontId="19" fillId="0" borderId="156" xfId="0" applyFont="1" applyBorder="1" applyAlignment="1" applyProtection="1">
      <alignment horizontal="center" vertical="center"/>
    </xf>
    <xf numFmtId="0" fontId="62" fillId="34" borderId="1" xfId="9" applyFont="1" applyFill="1" applyBorder="1" applyAlignment="1" applyProtection="1">
      <alignment horizontal="center" vertical="center" wrapText="1"/>
    </xf>
    <xf numFmtId="0" fontId="62" fillId="34" borderId="9" xfId="9" applyFont="1" applyFill="1" applyBorder="1" applyAlignment="1" applyProtection="1">
      <alignment horizontal="center" vertical="center" wrapText="1"/>
    </xf>
    <xf numFmtId="0" fontId="39" fillId="7" borderId="0" xfId="0" applyFont="1" applyFill="1" applyAlignment="1" applyProtection="1">
      <alignment horizontal="center" vertical="center"/>
      <protection locked="0"/>
    </xf>
    <xf numFmtId="0" fontId="38" fillId="34" borderId="98" xfId="0" applyFont="1" applyFill="1" applyBorder="1" applyAlignment="1" applyProtection="1">
      <alignment horizontal="center" vertical="center" wrapText="1"/>
    </xf>
    <xf numFmtId="0" fontId="38" fillId="34" borderId="106" xfId="0" applyFont="1" applyFill="1" applyBorder="1" applyAlignment="1" applyProtection="1">
      <alignment horizontal="center" vertical="center" wrapText="1"/>
    </xf>
    <xf numFmtId="0" fontId="13" fillId="34" borderId="3" xfId="0" applyFont="1" applyFill="1" applyBorder="1" applyAlignment="1" applyProtection="1">
      <alignment horizontal="center" vertical="center" wrapText="1"/>
    </xf>
    <xf numFmtId="0" fontId="13" fillId="34" borderId="5" xfId="0" applyFont="1" applyFill="1" applyBorder="1" applyAlignment="1" applyProtection="1">
      <alignment horizontal="center" vertical="center" wrapText="1"/>
    </xf>
    <xf numFmtId="0" fontId="13" fillId="34" borderId="1" xfId="0" applyFont="1" applyFill="1" applyBorder="1" applyAlignment="1" applyProtection="1">
      <alignment horizontal="center" vertical="center" wrapText="1"/>
    </xf>
    <xf numFmtId="0" fontId="13" fillId="34" borderId="9" xfId="0" applyFont="1" applyFill="1" applyBorder="1" applyAlignment="1" applyProtection="1">
      <alignment horizontal="center" vertical="center" wrapText="1"/>
    </xf>
    <xf numFmtId="0" fontId="13" fillId="34" borderId="10" xfId="0" applyFont="1" applyFill="1" applyBorder="1" applyAlignment="1" applyProtection="1">
      <alignment horizontal="center" vertical="center" wrapText="1"/>
    </xf>
    <xf numFmtId="0" fontId="13" fillId="34" borderId="11" xfId="0" applyFont="1" applyFill="1" applyBorder="1" applyAlignment="1" applyProtection="1">
      <alignment horizontal="center" vertical="center" wrapText="1"/>
    </xf>
    <xf numFmtId="0" fontId="20" fillId="32" borderId="3" xfId="9" applyFont="1" applyFill="1" applyBorder="1" applyAlignment="1" applyProtection="1">
      <alignment horizontal="center" vertical="center" textRotation="90" wrapText="1"/>
    </xf>
    <xf numFmtId="0" fontId="20" fillId="32" borderId="5" xfId="9" applyFont="1" applyFill="1" applyBorder="1" applyAlignment="1" applyProtection="1">
      <alignment horizontal="center" vertical="center" textRotation="90" wrapText="1"/>
    </xf>
    <xf numFmtId="0" fontId="20" fillId="32" borderId="1" xfId="9" applyFont="1" applyFill="1" applyBorder="1" applyAlignment="1" applyProtection="1">
      <alignment horizontal="center" vertical="center" textRotation="90" wrapText="1"/>
    </xf>
    <xf numFmtId="0" fontId="20" fillId="32" borderId="9" xfId="9" applyFont="1" applyFill="1" applyBorder="1" applyAlignment="1" applyProtection="1">
      <alignment horizontal="center" vertical="center" textRotation="90" wrapText="1"/>
    </xf>
    <xf numFmtId="0" fontId="20" fillId="32" borderId="86" xfId="9" applyFont="1" applyFill="1" applyBorder="1" applyAlignment="1" applyProtection="1">
      <alignment horizontal="center" vertical="center" textRotation="90" wrapText="1"/>
    </xf>
    <xf numFmtId="0" fontId="20" fillId="32" borderId="87" xfId="9" applyFont="1" applyFill="1" applyBorder="1" applyAlignment="1" applyProtection="1">
      <alignment horizontal="center" vertical="center" textRotation="90" wrapText="1"/>
    </xf>
    <xf numFmtId="0" fontId="42" fillId="32" borderId="16" xfId="0" applyFont="1" applyFill="1" applyBorder="1" applyAlignment="1" applyProtection="1">
      <alignment horizontal="center" vertical="center" textRotation="90" wrapText="1"/>
    </xf>
    <xf numFmtId="0" fontId="42" fillId="32" borderId="15" xfId="0" applyFont="1" applyFill="1" applyBorder="1" applyAlignment="1" applyProtection="1">
      <alignment horizontal="center" vertical="center" textRotation="90" wrapText="1"/>
    </xf>
    <xf numFmtId="0" fontId="13" fillId="34" borderId="3" xfId="0" applyFont="1" applyFill="1" applyBorder="1" applyAlignment="1" applyProtection="1">
      <alignment horizontal="center" vertical="center"/>
    </xf>
    <xf numFmtId="0" fontId="13" fillId="34" borderId="4" xfId="0" applyFont="1" applyFill="1" applyBorder="1" applyAlignment="1" applyProtection="1">
      <alignment horizontal="center" vertical="center"/>
    </xf>
    <xf numFmtId="0" fontId="13" fillId="34" borderId="5" xfId="0" applyFont="1" applyFill="1" applyBorder="1" applyAlignment="1" applyProtection="1">
      <alignment horizontal="center" vertical="center"/>
    </xf>
    <xf numFmtId="0" fontId="21" fillId="32" borderId="5" xfId="0" applyFont="1" applyFill="1" applyBorder="1" applyAlignment="1" applyProtection="1">
      <alignment horizontal="center" vertical="center" wrapText="1"/>
    </xf>
    <xf numFmtId="0" fontId="21" fillId="32" borderId="9" xfId="0" applyFont="1" applyFill="1" applyBorder="1" applyAlignment="1" applyProtection="1">
      <alignment horizontal="center" vertical="center" wrapText="1"/>
    </xf>
    <xf numFmtId="0" fontId="23" fillId="33" borderId="17" xfId="0" applyNumberFormat="1" applyFont="1" applyFill="1" applyBorder="1" applyAlignment="1" applyProtection="1">
      <alignment horizontal="center" vertical="center" wrapText="1"/>
    </xf>
    <xf numFmtId="0" fontId="23" fillId="33" borderId="31" xfId="0" applyNumberFormat="1" applyFont="1" applyFill="1" applyBorder="1" applyAlignment="1" applyProtection="1">
      <alignment horizontal="center" vertical="center" wrapText="1"/>
    </xf>
    <xf numFmtId="0" fontId="23" fillId="32" borderId="3" xfId="9" applyFont="1" applyFill="1" applyBorder="1" applyAlignment="1" applyProtection="1">
      <alignment horizontal="center" vertical="center" wrapText="1"/>
    </xf>
    <xf numFmtId="0" fontId="23" fillId="32" borderId="5" xfId="9" applyFont="1" applyFill="1" applyBorder="1" applyAlignment="1" applyProtection="1">
      <alignment horizontal="center" vertical="center" wrapText="1"/>
    </xf>
    <xf numFmtId="0" fontId="65" fillId="32" borderId="106" xfId="0" applyFont="1" applyFill="1" applyBorder="1" applyAlignment="1" applyProtection="1">
      <alignment horizontal="center" vertical="center" textRotation="255" wrapText="1"/>
    </xf>
    <xf numFmtId="0" fontId="65" fillId="32" borderId="146" xfId="0" applyFont="1" applyFill="1" applyBorder="1" applyAlignment="1" applyProtection="1">
      <alignment horizontal="center" vertical="center" textRotation="255" wrapText="1"/>
    </xf>
    <xf numFmtId="0" fontId="38" fillId="34" borderId="131" xfId="0" applyFont="1" applyFill="1" applyBorder="1" applyAlignment="1" applyProtection="1">
      <alignment horizontal="center" vertical="center" wrapText="1"/>
    </xf>
    <xf numFmtId="0" fontId="38" fillId="34" borderId="112" xfId="0" applyFont="1" applyFill="1" applyBorder="1" applyAlignment="1" applyProtection="1">
      <alignment horizontal="center" vertical="center" wrapText="1"/>
    </xf>
    <xf numFmtId="0" fontId="38" fillId="34" borderId="147" xfId="0" applyFont="1" applyFill="1" applyBorder="1" applyAlignment="1" applyProtection="1">
      <alignment horizontal="center" vertical="center" wrapText="1"/>
    </xf>
    <xf numFmtId="0" fontId="38" fillId="34" borderId="148" xfId="0" applyFont="1" applyFill="1" applyBorder="1" applyAlignment="1" applyProtection="1">
      <alignment horizontal="center" vertical="center" wrapText="1"/>
    </xf>
    <xf numFmtId="0" fontId="38" fillId="34" borderId="110" xfId="0" applyFont="1" applyFill="1" applyBorder="1" applyAlignment="1" applyProtection="1">
      <alignment horizontal="center" vertical="center" wrapText="1"/>
    </xf>
    <xf numFmtId="0" fontId="38" fillId="34" borderId="149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32" borderId="1" xfId="0" applyFont="1" applyFill="1" applyBorder="1" applyAlignment="1">
      <alignment horizontal="left" vertical="center"/>
    </xf>
    <xf numFmtId="0" fontId="2" fillId="32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32" borderId="0" xfId="0" applyFont="1" applyFill="1" applyBorder="1" applyAlignment="1">
      <alignment horizontal="left" vertical="center"/>
    </xf>
    <xf numFmtId="0" fontId="1" fillId="32" borderId="9" xfId="0" applyFont="1" applyFill="1" applyBorder="1" applyAlignment="1">
      <alignment horizontal="left" vertical="center"/>
    </xf>
    <xf numFmtId="0" fontId="2" fillId="35" borderId="2" xfId="0" applyFont="1" applyFill="1" applyBorder="1" applyAlignment="1">
      <alignment horizontal="left" vertical="center"/>
    </xf>
    <xf numFmtId="0" fontId="16" fillId="27" borderId="0" xfId="0" applyFont="1" applyFill="1" applyBorder="1" applyAlignment="1">
      <alignment horizontal="center" vertical="center"/>
    </xf>
    <xf numFmtId="0" fontId="16" fillId="27" borderId="0" xfId="0" applyFont="1" applyFill="1" applyAlignment="1">
      <alignment horizontal="center" vertical="center"/>
    </xf>
    <xf numFmtId="0" fontId="1" fillId="7" borderId="169" xfId="0" applyFont="1" applyFill="1" applyBorder="1" applyAlignment="1">
      <alignment horizontal="center" vertical="center" wrapText="1"/>
    </xf>
    <xf numFmtId="0" fontId="17" fillId="18" borderId="27" xfId="0" applyFont="1" applyFill="1" applyBorder="1" applyAlignment="1">
      <alignment horizontal="center" vertical="center" wrapText="1"/>
    </xf>
    <xf numFmtId="0" fontId="17" fillId="18" borderId="28" xfId="0" applyFont="1" applyFill="1" applyBorder="1" applyAlignment="1">
      <alignment horizontal="center" vertical="center" wrapText="1"/>
    </xf>
    <xf numFmtId="0" fontId="17" fillId="18" borderId="38" xfId="0" applyFont="1" applyFill="1" applyBorder="1" applyAlignment="1">
      <alignment horizontal="center" vertical="center" wrapText="1"/>
    </xf>
    <xf numFmtId="0" fontId="17" fillId="18" borderId="25" xfId="0" applyFont="1" applyFill="1" applyBorder="1" applyAlignment="1">
      <alignment horizontal="center" vertical="center" wrapText="1"/>
    </xf>
    <xf numFmtId="0" fontId="34" fillId="35" borderId="25" xfId="0" applyFont="1" applyFill="1" applyBorder="1" applyAlignment="1">
      <alignment horizontal="center" vertical="center" wrapText="1"/>
    </xf>
    <xf numFmtId="0" fontId="34" fillId="35" borderId="27" xfId="0" applyFont="1" applyFill="1" applyBorder="1" applyAlignment="1">
      <alignment horizontal="center" vertical="center" wrapText="1"/>
    </xf>
    <xf numFmtId="0" fontId="34" fillId="18" borderId="27" xfId="0" applyFont="1" applyFill="1" applyBorder="1" applyAlignment="1">
      <alignment horizontal="center" vertical="center" wrapText="1"/>
    </xf>
    <xf numFmtId="0" fontId="34" fillId="18" borderId="38" xfId="0" applyFont="1" applyFill="1" applyBorder="1" applyAlignment="1">
      <alignment horizontal="center" vertical="center" wrapText="1"/>
    </xf>
    <xf numFmtId="0" fontId="34" fillId="18" borderId="33" xfId="0" applyFont="1" applyFill="1" applyBorder="1" applyAlignment="1">
      <alignment horizontal="center" vertical="center" wrapText="1"/>
    </xf>
    <xf numFmtId="0" fontId="34" fillId="18" borderId="0" xfId="0" applyFont="1" applyFill="1" applyBorder="1" applyAlignment="1">
      <alignment horizontal="center" vertical="center" wrapText="1"/>
    </xf>
    <xf numFmtId="0" fontId="34" fillId="18" borderId="55" xfId="0" applyFont="1" applyFill="1" applyBorder="1" applyAlignment="1">
      <alignment horizontal="center" vertical="center" wrapText="1"/>
    </xf>
    <xf numFmtId="0" fontId="34" fillId="35" borderId="38" xfId="0" applyFont="1" applyFill="1" applyBorder="1" applyAlignment="1">
      <alignment horizontal="center" vertical="center" wrapText="1"/>
    </xf>
    <xf numFmtId="0" fontId="29" fillId="7" borderId="0" xfId="11" applyFont="1" applyFill="1" applyBorder="1" applyAlignment="1">
      <alignment horizontal="center" vertical="center"/>
    </xf>
    <xf numFmtId="0" fontId="37" fillId="35" borderId="99" xfId="0" applyFont="1" applyFill="1" applyBorder="1" applyAlignment="1">
      <alignment horizontal="center" vertical="center"/>
    </xf>
    <xf numFmtId="0" fontId="34" fillId="36" borderId="64" xfId="0" applyFont="1" applyFill="1" applyBorder="1" applyAlignment="1">
      <alignment horizontal="center" vertical="center" wrapText="1"/>
    </xf>
    <xf numFmtId="0" fontId="34" fillId="36" borderId="34" xfId="0" applyFont="1" applyFill="1" applyBorder="1" applyAlignment="1">
      <alignment horizontal="center" vertical="center" wrapText="1"/>
    </xf>
    <xf numFmtId="0" fontId="34" fillId="36" borderId="54" xfId="0" applyFont="1" applyFill="1" applyBorder="1" applyAlignment="1">
      <alignment horizontal="center" vertical="center" wrapText="1"/>
    </xf>
    <xf numFmtId="0" fontId="34" fillId="36" borderId="35" xfId="0" applyFont="1" applyFill="1" applyBorder="1" applyAlignment="1">
      <alignment horizontal="center" vertical="center" wrapText="1"/>
    </xf>
    <xf numFmtId="0" fontId="34" fillId="36" borderId="65" xfId="0" applyFont="1" applyFill="1" applyBorder="1" applyAlignment="1">
      <alignment horizontal="center" vertical="center" wrapText="1"/>
    </xf>
    <xf numFmtId="0" fontId="34" fillId="36" borderId="55" xfId="0" applyFont="1" applyFill="1" applyBorder="1" applyAlignment="1">
      <alignment horizontal="center" vertical="center" wrapText="1"/>
    </xf>
    <xf numFmtId="0" fontId="34" fillId="36" borderId="63" xfId="0" applyFont="1" applyFill="1" applyBorder="1" applyAlignment="1">
      <alignment horizontal="center" vertical="center" wrapText="1"/>
    </xf>
    <xf numFmtId="0" fontId="34" fillId="36" borderId="42" xfId="0" applyFont="1" applyFill="1" applyBorder="1" applyAlignment="1">
      <alignment horizontal="center" vertical="center" wrapText="1"/>
    </xf>
    <xf numFmtId="0" fontId="17" fillId="18" borderId="166" xfId="0" applyFont="1" applyFill="1" applyBorder="1" applyAlignment="1">
      <alignment horizontal="center" vertical="center" wrapText="1"/>
    </xf>
    <xf numFmtId="0" fontId="17" fillId="18" borderId="167" xfId="0" applyFont="1" applyFill="1" applyBorder="1" applyAlignment="1">
      <alignment horizontal="center" vertical="center" wrapText="1"/>
    </xf>
    <xf numFmtId="0" fontId="17" fillId="18" borderId="168" xfId="0" applyFont="1" applyFill="1" applyBorder="1" applyAlignment="1">
      <alignment horizontal="center" vertical="center" wrapText="1"/>
    </xf>
    <xf numFmtId="0" fontId="37" fillId="18" borderId="106" xfId="0" applyFont="1" applyFill="1" applyBorder="1" applyAlignment="1" applyProtection="1">
      <alignment horizontal="center" vertical="center" textRotation="255" wrapText="1"/>
    </xf>
    <xf numFmtId="0" fontId="37" fillId="18" borderId="146" xfId="0" applyFont="1" applyFill="1" applyBorder="1" applyAlignment="1" applyProtection="1">
      <alignment horizontal="center" vertical="center" textRotation="255" wrapText="1"/>
    </xf>
    <xf numFmtId="0" fontId="34" fillId="35" borderId="26" xfId="0" applyFont="1" applyFill="1" applyBorder="1" applyAlignment="1">
      <alignment horizontal="center" vertical="center" wrapText="1"/>
    </xf>
    <xf numFmtId="0" fontId="34" fillId="35" borderId="171" xfId="0" applyFont="1" applyFill="1" applyBorder="1" applyAlignment="1">
      <alignment horizontal="center" vertical="center" wrapText="1"/>
    </xf>
    <xf numFmtId="0" fontId="1" fillId="35" borderId="0" xfId="0" applyFont="1" applyFill="1" applyBorder="1" applyAlignment="1">
      <alignment horizontal="left" vertical="center"/>
    </xf>
    <xf numFmtId="0" fontId="0" fillId="15" borderId="172" xfId="0" applyNumberFormat="1" applyFont="1" applyFill="1" applyBorder="1" applyAlignment="1" applyProtection="1">
      <alignment horizontal="center" vertical="center" wrapText="1"/>
      <protection locked="0"/>
    </xf>
    <xf numFmtId="0" fontId="38" fillId="38" borderId="126" xfId="0" applyFont="1" applyFill="1" applyBorder="1" applyAlignment="1">
      <alignment horizontal="center" vertical="center" wrapText="1"/>
    </xf>
    <xf numFmtId="0" fontId="38" fillId="38" borderId="131" xfId="0" applyFont="1" applyFill="1" applyBorder="1" applyAlignment="1">
      <alignment horizontal="center" vertical="center" wrapText="1"/>
    </xf>
    <xf numFmtId="0" fontId="44" fillId="38" borderId="127" xfId="0" applyFont="1" applyFill="1" applyBorder="1" applyAlignment="1">
      <alignment horizontal="center" vertical="center"/>
    </xf>
    <xf numFmtId="0" fontId="44" fillId="38" borderId="0" xfId="0" applyFont="1" applyFill="1" applyBorder="1" applyAlignment="1">
      <alignment horizontal="center" vertical="center"/>
    </xf>
    <xf numFmtId="0" fontId="36" fillId="40" borderId="127" xfId="0" applyFont="1" applyFill="1" applyBorder="1" applyAlignment="1">
      <alignment horizontal="center" vertical="center"/>
    </xf>
    <xf numFmtId="0" fontId="36" fillId="40" borderId="0" xfId="0" applyFont="1" applyFill="1" applyBorder="1" applyAlignment="1">
      <alignment horizontal="center" vertical="center"/>
    </xf>
    <xf numFmtId="0" fontId="36" fillId="40" borderId="145" xfId="0" applyFont="1" applyFill="1" applyBorder="1" applyAlignment="1">
      <alignment horizontal="center" vertical="center"/>
    </xf>
    <xf numFmtId="0" fontId="9" fillId="39" borderId="133" xfId="0" applyFont="1" applyFill="1" applyBorder="1" applyAlignment="1">
      <alignment horizontal="center" vertical="center" wrapText="1"/>
    </xf>
    <xf numFmtId="0" fontId="9" fillId="39" borderId="134" xfId="0" applyFont="1" applyFill="1" applyBorder="1" applyAlignment="1">
      <alignment horizontal="center" vertical="center" wrapText="1"/>
    </xf>
    <xf numFmtId="0" fontId="9" fillId="39" borderId="135" xfId="0" applyFont="1" applyFill="1" applyBorder="1" applyAlignment="1">
      <alignment horizontal="center" vertical="center" wrapText="1"/>
    </xf>
    <xf numFmtId="0" fontId="9" fillId="39" borderId="136" xfId="0" applyFont="1" applyFill="1" applyBorder="1" applyAlignment="1">
      <alignment horizontal="center" vertical="center" wrapText="1"/>
    </xf>
    <xf numFmtId="0" fontId="9" fillId="39" borderId="137" xfId="0" applyFont="1" applyFill="1" applyBorder="1" applyAlignment="1">
      <alignment horizontal="center" vertical="center" wrapText="1"/>
    </xf>
    <xf numFmtId="0" fontId="9" fillId="39" borderId="138" xfId="0" applyFont="1" applyFill="1" applyBorder="1" applyAlignment="1">
      <alignment horizontal="center" vertical="center" wrapText="1"/>
    </xf>
    <xf numFmtId="0" fontId="36" fillId="40" borderId="71" xfId="0" applyFont="1" applyFill="1" applyBorder="1" applyAlignment="1">
      <alignment horizontal="center" vertical="center"/>
    </xf>
    <xf numFmtId="0" fontId="38" fillId="38" borderId="130" xfId="0" applyFont="1" applyFill="1" applyBorder="1" applyAlignment="1">
      <alignment horizontal="center" vertical="center" wrapText="1"/>
    </xf>
    <xf numFmtId="0" fontId="38" fillId="38" borderId="174" xfId="0" applyFont="1" applyFill="1" applyBorder="1" applyAlignment="1">
      <alignment horizontal="center" vertical="center" wrapText="1"/>
    </xf>
    <xf numFmtId="0" fontId="37" fillId="40" borderId="143" xfId="0" applyFont="1" applyFill="1" applyBorder="1" applyAlignment="1">
      <alignment horizontal="center" vertical="center" textRotation="255" wrapText="1"/>
    </xf>
    <xf numFmtId="0" fontId="37" fillId="40" borderId="175" xfId="0" applyFont="1" applyFill="1" applyBorder="1" applyAlignment="1">
      <alignment horizontal="center" vertical="center" textRotation="255" wrapText="1"/>
    </xf>
    <xf numFmtId="0" fontId="2" fillId="41" borderId="129" xfId="0" applyFont="1" applyFill="1" applyBorder="1" applyAlignment="1">
      <alignment horizontal="center" vertical="center" wrapText="1"/>
    </xf>
    <xf numFmtId="0" fontId="2" fillId="41" borderId="176" xfId="0" applyFont="1" applyFill="1" applyBorder="1" applyAlignment="1">
      <alignment horizontal="center" vertical="center" wrapText="1"/>
    </xf>
    <xf numFmtId="0" fontId="2" fillId="41" borderId="25" xfId="0" applyFont="1" applyFill="1" applyBorder="1" applyAlignment="1">
      <alignment horizontal="center" vertical="center" wrapText="1"/>
    </xf>
    <xf numFmtId="0" fontId="2" fillId="41" borderId="27" xfId="0" applyFont="1" applyFill="1" applyBorder="1" applyAlignment="1">
      <alignment horizontal="center" vertical="center" wrapText="1"/>
    </xf>
    <xf numFmtId="0" fontId="2" fillId="41" borderId="26" xfId="0" applyFont="1" applyFill="1" applyBorder="1" applyAlignment="1">
      <alignment horizontal="center" vertical="center" wrapText="1"/>
    </xf>
    <xf numFmtId="0" fontId="2" fillId="41" borderId="32" xfId="0" applyFont="1" applyFill="1" applyBorder="1" applyAlignment="1">
      <alignment horizontal="center" vertical="center" wrapText="1"/>
    </xf>
    <xf numFmtId="0" fontId="2" fillId="41" borderId="7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17" borderId="10" xfId="0" applyFont="1" applyFill="1" applyBorder="1" applyAlignment="1">
      <alignment horizontal="left" vertical="center"/>
    </xf>
    <xf numFmtId="0" fontId="1" fillId="17" borderId="2" xfId="0" applyFont="1" applyFill="1" applyBorder="1" applyAlignment="1">
      <alignment horizontal="left" vertical="center"/>
    </xf>
    <xf numFmtId="0" fontId="2" fillId="17" borderId="2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1" fillId="17" borderId="1" xfId="0" applyFont="1" applyFill="1" applyBorder="1" applyAlignment="1">
      <alignment horizontal="left" vertical="center"/>
    </xf>
    <xf numFmtId="0" fontId="1" fillId="17" borderId="0" xfId="0" applyFont="1" applyFill="1" applyBorder="1" applyAlignment="1">
      <alignment horizontal="left" vertical="center"/>
    </xf>
    <xf numFmtId="0" fontId="2" fillId="17" borderId="0" xfId="0" applyFont="1" applyFill="1" applyBorder="1" applyAlignment="1">
      <alignment horizontal="left" vertical="center"/>
    </xf>
    <xf numFmtId="0" fontId="2" fillId="17" borderId="9" xfId="0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</cellXfs>
  <cellStyles count="14">
    <cellStyle name="Alto Neg" xfId="1"/>
    <cellStyle name="Baixo Neg" xfId="2"/>
    <cellStyle name="Excel Built-in Normal" xfId="3"/>
    <cellStyle name="Extremo Neg" xfId="4"/>
    <cellStyle name="Médio Neg" xfId="5"/>
    <cellStyle name="Moeda 2" xfId="13"/>
    <cellStyle name="Normal" xfId="0" builtinId="0"/>
    <cellStyle name="Normal 2" xfId="11"/>
    <cellStyle name="Normal 3 2" xfId="12"/>
    <cellStyle name="Normal_SHEET" xfId="10"/>
    <cellStyle name="Normal_Warnaco BS Risk Assessment Rev A" xfId="9"/>
    <cellStyle name="Sem título1" xfId="6"/>
    <cellStyle name="Sem título2" xfId="7"/>
    <cellStyle name="Separador de milhares 10 2" xfId="8"/>
  </cellStyles>
  <dxfs count="40">
    <dxf>
      <fill>
        <patternFill>
          <bgColor rgb="FF00B0F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5" tint="0.39994506668294322"/>
        </patternFill>
      </fill>
    </dxf>
    <dxf>
      <fill>
        <patternFill>
          <bgColor rgb="FF669900"/>
        </patternFill>
      </fill>
    </dxf>
    <dxf>
      <fill>
        <patternFill>
          <bgColor rgb="FF336600"/>
        </patternFill>
      </fill>
    </dxf>
    <dxf>
      <fill>
        <patternFill>
          <bgColor rgb="FF008000"/>
        </patternFill>
      </fill>
    </dxf>
    <dxf>
      <fill>
        <patternFill>
          <bgColor rgb="FF99CC00"/>
        </patternFill>
      </fill>
    </dxf>
    <dxf>
      <font>
        <color rgb="FF006666"/>
      </font>
    </dxf>
    <dxf>
      <font>
        <color auto="1"/>
      </font>
      <fill>
        <patternFill>
          <fgColor rgb="FF92D050"/>
        </patternFill>
      </fill>
    </dxf>
    <dxf>
      <fill>
        <patternFill>
          <fgColor rgb="FF006666"/>
        </patternFill>
      </fill>
    </dxf>
    <dxf>
      <fill>
        <patternFill>
          <fgColor rgb="FF92D050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ill>
        <patternFill>
          <bgColor rgb="FF99CC00"/>
        </patternFill>
      </fill>
    </dxf>
    <dxf>
      <fill>
        <patternFill>
          <bgColor rgb="FF669900"/>
        </patternFill>
      </fill>
    </dxf>
    <dxf>
      <fill>
        <patternFill>
          <bgColor rgb="FF008000"/>
        </patternFill>
      </fill>
    </dxf>
    <dxf>
      <fill>
        <patternFill>
          <bgColor rgb="FF004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</dxf>
    <dxf>
      <font>
        <b/>
        <i val="0"/>
        <color auto="1"/>
      </font>
      <fill>
        <patternFill>
          <bgColor theme="3" tint="0.39994506668294322"/>
        </patternFill>
      </fill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ill>
        <patternFill>
          <bgColor rgb="FF99CC00"/>
        </patternFill>
      </fill>
    </dxf>
    <dxf>
      <fill>
        <patternFill>
          <bgColor rgb="FF669900"/>
        </patternFill>
      </fill>
    </dxf>
    <dxf>
      <fill>
        <patternFill>
          <bgColor rgb="FF008000"/>
        </patternFill>
      </fill>
    </dxf>
    <dxf>
      <fill>
        <patternFill>
          <bgColor rgb="FF004600"/>
        </patternFill>
      </fill>
    </dxf>
    <dxf>
      <fill>
        <patternFill>
          <bgColor rgb="FF00B0F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5" tint="0.399945066682943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50E"/>
      <rgbColor rgb="00FF420E"/>
      <rgbColor rgb="00666699"/>
      <rgbColor rgb="00969696"/>
      <rgbColor rgb="00003366"/>
      <rgbColor rgb="00579D1C"/>
      <rgbColor rgb="00003300"/>
      <rgbColor rgb="00333300"/>
      <rgbColor rgb="00993300"/>
      <rgbColor rgb="00993366"/>
      <rgbColor rgb="00333399"/>
      <rgbColor rgb="00333333"/>
    </indexedColors>
    <mruColors>
      <color rgb="FF008000"/>
      <color rgb="FF99CC00"/>
      <color rgb="FF669900"/>
      <color rgb="FF006600"/>
      <color rgb="FF004600"/>
      <color rgb="FF003A00"/>
      <color rgb="FFFF4343"/>
      <color rgb="FF00CC66"/>
      <color rgb="FFFFE181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342900</xdr:colOff>
      <xdr:row>6</xdr:row>
      <xdr:rowOff>0</xdr:rowOff>
    </xdr:from>
    <xdr:to>
      <xdr:col>15</xdr:col>
      <xdr:colOff>523875</xdr:colOff>
      <xdr:row>6</xdr:row>
      <xdr:rowOff>0</xdr:rowOff>
    </xdr:to>
    <xdr:sp macro="" textlink="">
      <xdr:nvSpPr>
        <xdr:cNvPr id="4" name="Oval 16"/>
        <xdr:cNvSpPr>
          <a:spLocks noChangeArrowheads="1"/>
        </xdr:cNvSpPr>
      </xdr:nvSpPr>
      <xdr:spPr bwMode="auto">
        <a:xfrm>
          <a:off x="14449425" y="4810125"/>
          <a:ext cx="180975" cy="161925"/>
        </a:xfrm>
        <a:prstGeom prst="ellipse">
          <a:avLst/>
        </a:prstGeom>
        <a:solidFill>
          <a:srgbClr val="FF434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O22"/>
  <sheetViews>
    <sheetView zoomScale="98" zoomScaleNormal="98" workbookViewId="0">
      <selection activeCell="E5" sqref="E5"/>
    </sheetView>
  </sheetViews>
  <sheetFormatPr defaultColWidth="9.140625" defaultRowHeight="12.75"/>
  <cols>
    <col min="1" max="1" width="2.28515625" style="12" customWidth="1"/>
    <col min="2" max="2" width="20.7109375" style="12" customWidth="1"/>
    <col min="3" max="6" width="30.7109375" style="12" customWidth="1"/>
    <col min="7" max="7" width="25.5703125" style="74" customWidth="1"/>
    <col min="8" max="11" width="4.7109375" style="12" hidden="1" customWidth="1"/>
    <col min="12" max="12" width="4.7109375" style="12" customWidth="1"/>
    <col min="13" max="16384" width="9.140625" style="12"/>
  </cols>
  <sheetData>
    <row r="1" spans="1:15" ht="12.95" customHeight="1">
      <c r="A1" s="21"/>
      <c r="B1" s="336" t="s">
        <v>101</v>
      </c>
      <c r="C1" s="336"/>
      <c r="D1" s="336"/>
      <c r="E1" s="336"/>
      <c r="F1" s="336"/>
      <c r="G1" s="336"/>
      <c r="M1" s="179"/>
      <c r="N1" s="179"/>
      <c r="O1" s="179"/>
    </row>
    <row r="2" spans="1:15" ht="12.95" customHeight="1">
      <c r="A2" s="21"/>
      <c r="B2" s="336"/>
      <c r="C2" s="336"/>
      <c r="D2" s="336"/>
      <c r="E2" s="336"/>
      <c r="F2" s="336"/>
      <c r="G2" s="336"/>
      <c r="L2" s="75"/>
      <c r="M2" s="179"/>
      <c r="N2" s="179"/>
      <c r="O2" s="179"/>
    </row>
    <row r="3" spans="1:15" ht="25.5" customHeight="1" thickBot="1">
      <c r="A3" s="21"/>
      <c r="B3" s="188"/>
      <c r="C3" s="337" t="s">
        <v>95</v>
      </c>
      <c r="D3" s="337"/>
      <c r="E3" s="337"/>
      <c r="F3" s="337"/>
      <c r="G3" s="338" t="s">
        <v>25</v>
      </c>
      <c r="L3" s="76"/>
    </row>
    <row r="4" spans="1:15" ht="26.1" customHeight="1" thickTop="1" thickBot="1">
      <c r="B4" s="188"/>
      <c r="C4" s="189" t="s">
        <v>61</v>
      </c>
      <c r="D4" s="189" t="s">
        <v>63</v>
      </c>
      <c r="E4" s="189" t="s">
        <v>87</v>
      </c>
      <c r="F4" s="189" t="s">
        <v>62</v>
      </c>
      <c r="G4" s="338"/>
      <c r="L4" s="77"/>
    </row>
    <row r="5" spans="1:15" ht="65.25" thickTop="1" thickBot="1">
      <c r="B5" s="333" t="s">
        <v>49</v>
      </c>
      <c r="C5" s="178" t="s">
        <v>186</v>
      </c>
      <c r="D5" s="178" t="s">
        <v>188</v>
      </c>
      <c r="E5" s="178" t="s">
        <v>185</v>
      </c>
      <c r="F5" s="178" t="s">
        <v>191</v>
      </c>
      <c r="G5" s="199" t="s">
        <v>238</v>
      </c>
    </row>
    <row r="6" spans="1:15" ht="65.25" thickTop="1" thickBot="1">
      <c r="B6" s="333"/>
      <c r="C6" s="178" t="s">
        <v>233</v>
      </c>
      <c r="D6" s="178" t="s">
        <v>189</v>
      </c>
      <c r="E6" s="178" t="s">
        <v>182</v>
      </c>
      <c r="F6" s="178" t="s">
        <v>192</v>
      </c>
      <c r="G6" s="200" t="s">
        <v>239</v>
      </c>
    </row>
    <row r="7" spans="1:15" ht="65.25" thickTop="1" thickBot="1">
      <c r="B7" s="333"/>
      <c r="C7" s="178" t="s">
        <v>187</v>
      </c>
      <c r="D7" s="178" t="s">
        <v>179</v>
      </c>
      <c r="E7" s="178" t="s">
        <v>183</v>
      </c>
      <c r="F7" s="178" t="s">
        <v>193</v>
      </c>
      <c r="G7" s="199" t="s">
        <v>240</v>
      </c>
    </row>
    <row r="8" spans="1:15" ht="52.5" thickTop="1" thickBot="1">
      <c r="B8" s="333"/>
      <c r="C8" s="178" t="s">
        <v>243</v>
      </c>
      <c r="D8" s="178" t="s">
        <v>180</v>
      </c>
      <c r="E8" s="178" t="s">
        <v>190</v>
      </c>
      <c r="F8" s="178" t="s">
        <v>194</v>
      </c>
      <c r="G8" s="200" t="s">
        <v>241</v>
      </c>
    </row>
    <row r="9" spans="1:15" ht="68.25" customHeight="1" thickTop="1" thickBot="1">
      <c r="B9" s="333"/>
      <c r="C9" s="178" t="s">
        <v>244</v>
      </c>
      <c r="D9" s="178" t="s">
        <v>181</v>
      </c>
      <c r="E9" s="178" t="s">
        <v>184</v>
      </c>
      <c r="F9" s="178" t="s">
        <v>234</v>
      </c>
      <c r="G9" s="199" t="s">
        <v>242</v>
      </c>
    </row>
    <row r="10" spans="1:15" ht="13.5" thickTop="1"/>
    <row r="11" spans="1:15">
      <c r="B11" s="334" t="s">
        <v>176</v>
      </c>
      <c r="C11" s="334"/>
      <c r="D11" s="334"/>
      <c r="E11" s="334"/>
      <c r="F11" s="334"/>
      <c r="G11" s="334"/>
    </row>
    <row r="12" spans="1:15">
      <c r="B12" s="335"/>
      <c r="C12" s="335"/>
      <c r="D12" s="335"/>
      <c r="E12" s="335"/>
      <c r="F12" s="335"/>
      <c r="G12" s="335"/>
    </row>
    <row r="13" spans="1:15" ht="47.25">
      <c r="B13" s="177" t="s">
        <v>37</v>
      </c>
      <c r="C13" s="177" t="s">
        <v>26</v>
      </c>
      <c r="D13" s="177" t="s">
        <v>174</v>
      </c>
      <c r="E13" s="177" t="s">
        <v>173</v>
      </c>
      <c r="F13" s="177" t="s">
        <v>48</v>
      </c>
      <c r="G13" s="177" t="s">
        <v>68</v>
      </c>
    </row>
    <row r="14" spans="1:15" ht="20.25" customHeight="1">
      <c r="B14" s="176" t="s">
        <v>67</v>
      </c>
      <c r="C14" s="182" t="s">
        <v>172</v>
      </c>
      <c r="D14" s="183" t="s">
        <v>171</v>
      </c>
      <c r="E14" s="182" t="s">
        <v>170</v>
      </c>
      <c r="F14" s="182" t="s">
        <v>169</v>
      </c>
      <c r="G14" s="182" t="s">
        <v>168</v>
      </c>
    </row>
    <row r="15" spans="1:15" ht="20.25" customHeight="1">
      <c r="B15" s="175" t="s">
        <v>25</v>
      </c>
      <c r="C15" s="184">
        <v>1</v>
      </c>
      <c r="D15" s="185">
        <v>2</v>
      </c>
      <c r="E15" s="184">
        <v>3</v>
      </c>
      <c r="F15" s="184">
        <v>4</v>
      </c>
      <c r="G15" s="184">
        <v>5</v>
      </c>
    </row>
    <row r="16" spans="1:15">
      <c r="G16" s="12"/>
    </row>
    <row r="17" spans="2:12" ht="23.25" thickBot="1">
      <c r="B17" s="343" t="s">
        <v>175</v>
      </c>
      <c r="C17" s="343"/>
      <c r="D17" s="343"/>
      <c r="E17" s="343"/>
      <c r="F17" s="343"/>
      <c r="G17" s="344"/>
      <c r="H17" s="166">
        <v>100</v>
      </c>
      <c r="I17" s="166">
        <v>95</v>
      </c>
      <c r="J17" s="166">
        <v>90</v>
      </c>
      <c r="K17" s="166">
        <v>85</v>
      </c>
    </row>
    <row r="18" spans="2:12" ht="45" customHeight="1">
      <c r="B18" s="345" t="s">
        <v>41</v>
      </c>
      <c r="C18" s="346"/>
      <c r="D18" s="186" t="s">
        <v>195</v>
      </c>
      <c r="E18" s="187" t="s">
        <v>196</v>
      </c>
      <c r="F18" s="353" t="s">
        <v>41</v>
      </c>
      <c r="G18" s="354"/>
      <c r="H18" s="181">
        <v>95</v>
      </c>
      <c r="I18" s="166">
        <v>90</v>
      </c>
      <c r="J18" s="166">
        <v>85</v>
      </c>
      <c r="K18" s="166">
        <v>80</v>
      </c>
    </row>
    <row r="19" spans="2:12" ht="39.950000000000003" customHeight="1">
      <c r="B19" s="347" t="s">
        <v>129</v>
      </c>
      <c r="C19" s="348"/>
      <c r="D19" s="173" t="s">
        <v>40</v>
      </c>
      <c r="E19" s="174" t="s">
        <v>127</v>
      </c>
      <c r="F19" s="355" t="s">
        <v>130</v>
      </c>
      <c r="G19" s="356"/>
      <c r="H19" s="181">
        <v>90</v>
      </c>
      <c r="I19" s="166">
        <v>85</v>
      </c>
      <c r="J19" s="166">
        <v>80</v>
      </c>
      <c r="K19" s="166">
        <v>75</v>
      </c>
    </row>
    <row r="20" spans="2:12" ht="39.950000000000003" customHeight="1">
      <c r="B20" s="349" t="s">
        <v>131</v>
      </c>
      <c r="C20" s="350"/>
      <c r="D20" s="173" t="s">
        <v>126</v>
      </c>
      <c r="E20" s="174" t="s">
        <v>128</v>
      </c>
      <c r="F20" s="355" t="s">
        <v>132</v>
      </c>
      <c r="G20" s="356"/>
      <c r="H20" s="181">
        <v>85</v>
      </c>
      <c r="I20" s="166">
        <v>80</v>
      </c>
      <c r="J20" s="166">
        <v>75</v>
      </c>
      <c r="K20" s="166">
        <v>70</v>
      </c>
    </row>
    <row r="21" spans="2:12" ht="39.950000000000003" customHeight="1">
      <c r="B21" s="351" t="s">
        <v>134</v>
      </c>
      <c r="C21" s="352"/>
      <c r="D21" s="173" t="s">
        <v>167</v>
      </c>
      <c r="E21" s="174" t="s">
        <v>167</v>
      </c>
      <c r="F21" s="355" t="s">
        <v>133</v>
      </c>
      <c r="G21" s="356"/>
      <c r="H21" s="181">
        <v>80</v>
      </c>
      <c r="I21" s="166">
        <v>75</v>
      </c>
      <c r="J21" s="166">
        <v>70</v>
      </c>
      <c r="K21" s="166">
        <v>65</v>
      </c>
    </row>
    <row r="22" spans="2:12" ht="39.950000000000003" customHeight="1" thickBot="1">
      <c r="B22" s="341" t="s">
        <v>42</v>
      </c>
      <c r="C22" s="342"/>
      <c r="D22" s="190" t="s">
        <v>43</v>
      </c>
      <c r="E22" s="172" t="s">
        <v>43</v>
      </c>
      <c r="F22" s="339" t="s">
        <v>44</v>
      </c>
      <c r="G22" s="340"/>
      <c r="L22" s="180"/>
    </row>
  </sheetData>
  <sheetProtection algorithmName="SHA-512" hashValue="mfdWIcYQk2dbHcCiVvjFMbWoNod/NGXnkE0nwlKJmCfMHJVv8EsTUEYnYdINJF8OfOd/0XxBpeThyKyDEcs5LA==" saltValue="uSw8CjQjStbal0ahAzMtaA==" spinCount="100000" sheet="1" objects="1" scenarios="1"/>
  <mergeCells count="16">
    <mergeCell ref="F22:G22"/>
    <mergeCell ref="B22:C22"/>
    <mergeCell ref="B17:G17"/>
    <mergeCell ref="B18:C18"/>
    <mergeCell ref="B19:C19"/>
    <mergeCell ref="B20:C20"/>
    <mergeCell ref="B21:C21"/>
    <mergeCell ref="F18:G18"/>
    <mergeCell ref="F19:G19"/>
    <mergeCell ref="F20:G20"/>
    <mergeCell ref="F21:G21"/>
    <mergeCell ref="B5:B9"/>
    <mergeCell ref="B11:G12"/>
    <mergeCell ref="B1:G2"/>
    <mergeCell ref="C3:F3"/>
    <mergeCell ref="G3:G4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B7:C45"/>
  <sheetViews>
    <sheetView topLeftCell="A16" workbookViewId="0">
      <selection activeCell="B38" sqref="B38"/>
    </sheetView>
  </sheetViews>
  <sheetFormatPr defaultRowHeight="12.75"/>
  <cols>
    <col min="2" max="2" width="27.5703125" customWidth="1"/>
  </cols>
  <sheetData>
    <row r="7" spans="2:3">
      <c r="B7" s="573" t="s">
        <v>52</v>
      </c>
      <c r="C7" s="573"/>
    </row>
    <row r="8" spans="2:3">
      <c r="B8" s="575" t="s">
        <v>54</v>
      </c>
      <c r="C8" s="575"/>
    </row>
    <row r="9" spans="2:3">
      <c r="B9" s="575" t="s">
        <v>53</v>
      </c>
      <c r="C9" s="575"/>
    </row>
    <row r="11" spans="2:3">
      <c r="B11" s="573" t="s">
        <v>55</v>
      </c>
      <c r="C11" s="573"/>
    </row>
    <row r="12" spans="2:3">
      <c r="B12" s="575" t="s">
        <v>56</v>
      </c>
      <c r="C12" s="575"/>
    </row>
    <row r="13" spans="2:3">
      <c r="B13" s="575" t="s">
        <v>57</v>
      </c>
      <c r="C13" s="575"/>
    </row>
    <row r="15" spans="2:3">
      <c r="B15" s="573" t="s">
        <v>58</v>
      </c>
      <c r="C15" s="573"/>
    </row>
    <row r="16" spans="2:3">
      <c r="B16" s="575" t="s">
        <v>59</v>
      </c>
      <c r="C16" s="575"/>
    </row>
    <row r="17" spans="2:3" ht="12.75" customHeight="1">
      <c r="B17" s="574" t="s">
        <v>60</v>
      </c>
      <c r="C17" s="574"/>
    </row>
    <row r="18" spans="2:3">
      <c r="B18" s="574"/>
      <c r="C18" s="574"/>
    </row>
    <row r="19" spans="2:3">
      <c r="B19" s="574"/>
      <c r="C19" s="574"/>
    </row>
    <row r="20" spans="2:3">
      <c r="B20" s="574"/>
      <c r="C20" s="574"/>
    </row>
    <row r="21" spans="2:3">
      <c r="B21" t="s">
        <v>65</v>
      </c>
    </row>
    <row r="22" spans="2:3">
      <c r="B22" s="572" t="s">
        <v>66</v>
      </c>
      <c r="C22" s="572"/>
    </row>
    <row r="23" spans="2:3">
      <c r="B23" s="572"/>
      <c r="C23" s="572"/>
    </row>
    <row r="25" spans="2:3">
      <c r="B25" t="s">
        <v>69</v>
      </c>
    </row>
    <row r="26" spans="2:3">
      <c r="B26" s="572" t="s">
        <v>70</v>
      </c>
      <c r="C26" s="572"/>
    </row>
    <row r="27" spans="2:3">
      <c r="B27" s="572"/>
      <c r="C27" s="572"/>
    </row>
    <row r="29" spans="2:3">
      <c r="B29" s="63" t="s">
        <v>80</v>
      </c>
    </row>
    <row r="30" spans="2:3">
      <c r="B30" t="s">
        <v>81</v>
      </c>
    </row>
    <row r="31" spans="2:3" ht="12.75" customHeight="1">
      <c r="B31" s="574" t="s">
        <v>82</v>
      </c>
      <c r="C31" s="574"/>
    </row>
    <row r="32" spans="2:3">
      <c r="B32" s="574"/>
      <c r="C32" s="574"/>
    </row>
    <row r="33" spans="2:3">
      <c r="B33" s="574"/>
      <c r="C33" s="574"/>
    </row>
    <row r="34" spans="2:3">
      <c r="B34" s="574"/>
      <c r="C34" s="574"/>
    </row>
    <row r="35" spans="2:3">
      <c r="B35" s="574"/>
      <c r="C35" s="574"/>
    </row>
    <row r="36" spans="2:3">
      <c r="B36" s="574"/>
      <c r="C36" s="574"/>
    </row>
    <row r="37" spans="2:3">
      <c r="B37" s="574"/>
      <c r="C37" s="574"/>
    </row>
    <row r="39" spans="2:3">
      <c r="B39" t="s">
        <v>84</v>
      </c>
    </row>
    <row r="40" spans="2:3">
      <c r="B40" s="572" t="s">
        <v>83</v>
      </c>
      <c r="C40" s="572"/>
    </row>
    <row r="41" spans="2:3">
      <c r="B41" s="572"/>
      <c r="C41" s="572"/>
    </row>
    <row r="43" spans="2:3">
      <c r="B43" t="s">
        <v>85</v>
      </c>
    </row>
    <row r="44" spans="2:3">
      <c r="B44" s="572" t="s">
        <v>86</v>
      </c>
      <c r="C44" s="572"/>
    </row>
    <row r="45" spans="2:3">
      <c r="B45" s="572"/>
      <c r="C45" s="572"/>
    </row>
  </sheetData>
  <sheetProtection algorithmName="SHA-512" hashValue="seXX51EIZiz1+ekDjsEgXkW857NBG/mf8boCiIFIZy3ihKG4EhQjN/vT57RZxRY6rCo7DHIoZ93V5Xsp6CWx+A==" saltValue="ErNkVgOsGpYKapH5++HYow==" spinCount="100000" sheet="1" objects="1" scenarios="1"/>
  <mergeCells count="14">
    <mergeCell ref="B44:C45"/>
    <mergeCell ref="B40:C41"/>
    <mergeCell ref="B7:C7"/>
    <mergeCell ref="B17:C20"/>
    <mergeCell ref="B15:C15"/>
    <mergeCell ref="B16:C16"/>
    <mergeCell ref="B11:C11"/>
    <mergeCell ref="B12:C12"/>
    <mergeCell ref="B13:C13"/>
    <mergeCell ref="B31:C37"/>
    <mergeCell ref="B26:C27"/>
    <mergeCell ref="B22:C23"/>
    <mergeCell ref="B9:C9"/>
    <mergeCell ref="B8:C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B3"/>
  <sheetViews>
    <sheetView topLeftCell="A13" workbookViewId="0">
      <selection activeCell="E19" sqref="E19"/>
    </sheetView>
  </sheetViews>
  <sheetFormatPr defaultRowHeight="12.75"/>
  <sheetData>
    <row r="3" spans="2:2" ht="18.75">
      <c r="B3" s="1" t="s">
        <v>0</v>
      </c>
    </row>
  </sheetData>
  <customSheetViews>
    <customSheetView guid="{2DBB1777-3400-47E9-BA4F-DF33B1E9CB70}" state="hidden">
      <selection activeCell="B37" sqref="B37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1B4AE936-FA30-4AED-ABA3-0D66802EE8C5}" state="hidden">
      <selection activeCell="B37" sqref="B37"/>
      <pageMargins left="0.511811024" right="0.511811024" top="0.78740157499999996" bottom="0.78740157499999996" header="0.31496062000000002" footer="0.31496062000000002"/>
      <pageSetup paperSize="9" orientation="portrait" r:id="rId2"/>
    </customSheetView>
  </customSheetViews>
  <pageMargins left="0.511811024" right="0.511811024" top="0.78740157499999996" bottom="0.78740157499999996" header="0.31496062000000002" footer="0.31496062000000002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tabColor rgb="FFDA9694"/>
  </sheetPr>
  <dimension ref="A1:N21"/>
  <sheetViews>
    <sheetView zoomScale="98" zoomScaleNormal="98" workbookViewId="0">
      <selection activeCell="N8" sqref="N8"/>
    </sheetView>
  </sheetViews>
  <sheetFormatPr defaultColWidth="9.140625" defaultRowHeight="12.75"/>
  <cols>
    <col min="1" max="1" width="2.28515625" style="12" customWidth="1"/>
    <col min="2" max="2" width="3.85546875" style="12" customWidth="1"/>
    <col min="3" max="3" width="26.7109375" style="12" customWidth="1"/>
    <col min="4" max="6" width="25.7109375" style="12" customWidth="1"/>
    <col min="7" max="7" width="12.5703125" style="74" customWidth="1"/>
    <col min="8" max="16384" width="9.140625" style="12"/>
  </cols>
  <sheetData>
    <row r="1" spans="1:14" ht="12.95" customHeight="1">
      <c r="A1" s="21"/>
      <c r="B1" s="359" t="s">
        <v>101</v>
      </c>
      <c r="C1" s="359"/>
      <c r="D1" s="359"/>
      <c r="E1" s="359"/>
      <c r="F1" s="359"/>
      <c r="G1" s="359"/>
    </row>
    <row r="2" spans="1:14" ht="12.95" customHeight="1">
      <c r="A2" s="21"/>
      <c r="B2" s="359"/>
      <c r="C2" s="359"/>
      <c r="D2" s="359"/>
      <c r="E2" s="359"/>
      <c r="F2" s="359"/>
      <c r="G2" s="359"/>
      <c r="I2" s="75"/>
      <c r="J2" s="75"/>
      <c r="K2" s="75"/>
      <c r="L2" s="75"/>
      <c r="M2" s="75"/>
      <c r="N2" s="75"/>
    </row>
    <row r="3" spans="1:14" ht="12.95" customHeight="1" thickBot="1">
      <c r="A3" s="21"/>
      <c r="B3" s="363"/>
      <c r="C3" s="360" t="s">
        <v>95</v>
      </c>
      <c r="D3" s="360"/>
      <c r="E3" s="360"/>
      <c r="F3" s="360"/>
      <c r="G3" s="361" t="s">
        <v>25</v>
      </c>
      <c r="I3" s="76"/>
      <c r="J3" s="76"/>
      <c r="K3" s="76"/>
      <c r="L3" s="76"/>
      <c r="M3" s="76"/>
      <c r="N3" s="75"/>
    </row>
    <row r="4" spans="1:14" ht="26.1" customHeight="1" thickTop="1" thickBot="1">
      <c r="B4" s="363"/>
      <c r="C4" s="94" t="s">
        <v>61</v>
      </c>
      <c r="D4" s="94" t="s">
        <v>63</v>
      </c>
      <c r="E4" s="94" t="s">
        <v>87</v>
      </c>
      <c r="F4" s="94" t="s">
        <v>62</v>
      </c>
      <c r="G4" s="361"/>
      <c r="I4" s="77"/>
      <c r="J4" s="77"/>
      <c r="K4" s="77"/>
      <c r="L4" s="77"/>
      <c r="M4" s="77"/>
      <c r="N4" s="75"/>
    </row>
    <row r="5" spans="1:14" ht="26.1" customHeight="1" thickTop="1" thickBot="1">
      <c r="B5" s="363"/>
      <c r="C5" s="92">
        <v>0.33</v>
      </c>
      <c r="D5" s="92">
        <v>0.28000000000000003</v>
      </c>
      <c r="E5" s="92">
        <v>0.22</v>
      </c>
      <c r="F5" s="92">
        <v>0.17</v>
      </c>
      <c r="G5" s="92">
        <f>SUM(C5:F5)</f>
        <v>1</v>
      </c>
      <c r="I5" s="77"/>
      <c r="J5" s="77"/>
      <c r="K5" s="77"/>
      <c r="L5" s="77"/>
      <c r="M5" s="77"/>
      <c r="N5" s="75"/>
    </row>
    <row r="6" spans="1:14" ht="65.25" thickTop="1" thickBot="1">
      <c r="B6" s="362" t="s">
        <v>49</v>
      </c>
      <c r="C6" s="95" t="s">
        <v>141</v>
      </c>
      <c r="D6" s="95" t="s">
        <v>146</v>
      </c>
      <c r="E6" s="95" t="s">
        <v>151</v>
      </c>
      <c r="F6" s="95" t="s">
        <v>156</v>
      </c>
      <c r="G6" s="93" t="s">
        <v>97</v>
      </c>
    </row>
    <row r="7" spans="1:14" ht="65.25" thickTop="1" thickBot="1">
      <c r="B7" s="362"/>
      <c r="C7" s="95" t="s">
        <v>142</v>
      </c>
      <c r="D7" s="95" t="s">
        <v>147</v>
      </c>
      <c r="E7" s="95" t="s">
        <v>152</v>
      </c>
      <c r="F7" s="95" t="s">
        <v>157</v>
      </c>
      <c r="G7" s="93" t="s">
        <v>98</v>
      </c>
    </row>
    <row r="8" spans="1:14" ht="65.25" thickTop="1" thickBot="1">
      <c r="B8" s="362"/>
      <c r="C8" s="95" t="s">
        <v>143</v>
      </c>
      <c r="D8" s="95" t="s">
        <v>148</v>
      </c>
      <c r="E8" s="95" t="s">
        <v>153</v>
      </c>
      <c r="F8" s="95" t="s">
        <v>158</v>
      </c>
      <c r="G8" s="93" t="s">
        <v>50</v>
      </c>
    </row>
    <row r="9" spans="1:14" ht="65.25" thickTop="1" thickBot="1">
      <c r="B9" s="362"/>
      <c r="C9" s="95" t="s">
        <v>144</v>
      </c>
      <c r="D9" s="95" t="s">
        <v>149</v>
      </c>
      <c r="E9" s="95" t="s">
        <v>154</v>
      </c>
      <c r="F9" s="95" t="s">
        <v>159</v>
      </c>
      <c r="G9" s="93" t="s">
        <v>99</v>
      </c>
    </row>
    <row r="10" spans="1:14" ht="60" customHeight="1" thickTop="1" thickBot="1">
      <c r="B10" s="362"/>
      <c r="C10" s="95" t="s">
        <v>145</v>
      </c>
      <c r="D10" s="95" t="s">
        <v>150</v>
      </c>
      <c r="E10" s="95" t="s">
        <v>155</v>
      </c>
      <c r="F10" s="95" t="s">
        <v>160</v>
      </c>
      <c r="G10" s="93" t="s">
        <v>100</v>
      </c>
      <c r="L10" s="168"/>
      <c r="M10" s="168"/>
    </row>
    <row r="11" spans="1:14" ht="2.25" customHeight="1" thickTop="1">
      <c r="B11" s="362"/>
      <c r="C11" s="79"/>
      <c r="D11" s="79"/>
      <c r="E11" s="79"/>
      <c r="F11" s="79"/>
      <c r="G11" s="73"/>
      <c r="L11" s="169"/>
      <c r="M11" s="169"/>
    </row>
    <row r="12" spans="1:14">
      <c r="L12" s="169"/>
      <c r="M12" s="169"/>
    </row>
    <row r="15" spans="1:14">
      <c r="F15" s="357" t="s">
        <v>19</v>
      </c>
      <c r="G15" s="357"/>
      <c r="H15" s="357"/>
      <c r="I15" s="357"/>
    </row>
    <row r="16" spans="1:14">
      <c r="F16" s="169">
        <v>4</v>
      </c>
      <c r="G16" s="170">
        <v>3</v>
      </c>
      <c r="H16" s="169">
        <v>2</v>
      </c>
      <c r="I16" s="169">
        <v>1</v>
      </c>
    </row>
    <row r="17" spans="3:9">
      <c r="D17" s="358" t="s">
        <v>161</v>
      </c>
      <c r="E17" s="12" t="s">
        <v>163</v>
      </c>
      <c r="F17" s="166">
        <v>100</v>
      </c>
      <c r="G17" s="166">
        <v>95</v>
      </c>
      <c r="H17" s="166">
        <v>90</v>
      </c>
      <c r="I17" s="166">
        <v>85</v>
      </c>
    </row>
    <row r="18" spans="3:9">
      <c r="C18" s="42"/>
      <c r="D18" s="358"/>
      <c r="E18" s="12" t="s">
        <v>162</v>
      </c>
      <c r="F18" s="166">
        <v>95</v>
      </c>
      <c r="G18" s="166">
        <v>90</v>
      </c>
      <c r="H18" s="166">
        <v>85</v>
      </c>
      <c r="I18" s="166">
        <v>80</v>
      </c>
    </row>
    <row r="19" spans="3:9">
      <c r="D19" s="358"/>
      <c r="E19" s="12" t="s">
        <v>164</v>
      </c>
      <c r="F19" s="166">
        <v>90</v>
      </c>
      <c r="G19" s="166">
        <v>85</v>
      </c>
      <c r="H19" s="166">
        <v>80</v>
      </c>
      <c r="I19" s="166">
        <v>75</v>
      </c>
    </row>
    <row r="20" spans="3:9">
      <c r="D20" s="358"/>
      <c r="E20" s="12" t="s">
        <v>165</v>
      </c>
      <c r="F20" s="166">
        <v>85</v>
      </c>
      <c r="G20" s="166">
        <v>80</v>
      </c>
      <c r="H20" s="166">
        <v>75</v>
      </c>
      <c r="I20" s="166">
        <v>70</v>
      </c>
    </row>
    <row r="21" spans="3:9">
      <c r="D21" s="358"/>
      <c r="E21" s="12" t="s">
        <v>166</v>
      </c>
      <c r="F21" s="166">
        <v>80</v>
      </c>
      <c r="G21" s="166">
        <v>75</v>
      </c>
      <c r="H21" s="166">
        <v>70</v>
      </c>
      <c r="I21" s="166">
        <v>65</v>
      </c>
    </row>
  </sheetData>
  <mergeCells count="7">
    <mergeCell ref="F15:I15"/>
    <mergeCell ref="D17:D21"/>
    <mergeCell ref="B1:G2"/>
    <mergeCell ref="C3:F3"/>
    <mergeCell ref="G3:G4"/>
    <mergeCell ref="B6:B11"/>
    <mergeCell ref="B3:B5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tabColor rgb="FFFF0000"/>
  </sheetPr>
  <dimension ref="B1:J28"/>
  <sheetViews>
    <sheetView showGridLines="0" workbookViewId="0">
      <selection activeCell="B23" sqref="B23"/>
    </sheetView>
  </sheetViews>
  <sheetFormatPr defaultRowHeight="12.75"/>
  <cols>
    <col min="1" max="1" width="31.5703125" customWidth="1"/>
  </cols>
  <sheetData>
    <row r="1" spans="2:10" ht="70.5" customHeight="1">
      <c r="B1" s="364" t="s">
        <v>301</v>
      </c>
      <c r="C1" s="365"/>
      <c r="D1" s="365"/>
      <c r="E1" s="365"/>
      <c r="F1" s="365"/>
      <c r="G1" s="365"/>
      <c r="H1" s="365"/>
      <c r="I1" s="365"/>
      <c r="J1" s="365"/>
    </row>
    <row r="2" spans="2:10" ht="20.100000000000001" customHeight="1">
      <c r="B2" s="157"/>
      <c r="C2" s="157"/>
      <c r="D2" s="157"/>
      <c r="E2" s="157"/>
      <c r="F2" s="157"/>
      <c r="G2" s="157"/>
      <c r="H2" s="157"/>
      <c r="I2" s="157"/>
      <c r="J2" s="157"/>
    </row>
    <row r="3" spans="2:10" ht="20.100000000000001" customHeight="1">
      <c r="B3" s="370" t="s">
        <v>302</v>
      </c>
      <c r="C3" s="370"/>
      <c r="D3" s="370"/>
      <c r="E3" s="370"/>
      <c r="F3" s="370"/>
      <c r="G3" s="370"/>
      <c r="H3" s="370"/>
      <c r="I3" s="370"/>
      <c r="J3" s="370"/>
    </row>
    <row r="4" spans="2:10" ht="20.100000000000001" customHeight="1">
      <c r="B4" s="370"/>
      <c r="C4" s="370"/>
      <c r="D4" s="370"/>
      <c r="E4" s="370"/>
      <c r="F4" s="370"/>
      <c r="G4" s="370"/>
      <c r="H4" s="370"/>
      <c r="I4" s="370"/>
      <c r="J4" s="370"/>
    </row>
    <row r="5" spans="2:10" ht="20.100000000000001" customHeight="1">
      <c r="B5" s="370"/>
      <c r="C5" s="370"/>
      <c r="D5" s="370"/>
      <c r="E5" s="370"/>
      <c r="F5" s="370"/>
      <c r="G5" s="370"/>
      <c r="H5" s="370"/>
      <c r="I5" s="370"/>
      <c r="J5" s="370"/>
    </row>
    <row r="6" spans="2:10" ht="20.100000000000001" customHeight="1">
      <c r="B6" s="370"/>
      <c r="C6" s="370"/>
      <c r="D6" s="370"/>
      <c r="E6" s="370"/>
      <c r="F6" s="370"/>
      <c r="G6" s="370"/>
      <c r="H6" s="370"/>
      <c r="I6" s="370"/>
      <c r="J6" s="370"/>
    </row>
    <row r="7" spans="2:10" ht="24" customHeight="1">
      <c r="B7" s="370"/>
      <c r="C7" s="370"/>
      <c r="D7" s="370"/>
      <c r="E7" s="370"/>
      <c r="F7" s="370"/>
      <c r="G7" s="370"/>
      <c r="H7" s="370"/>
      <c r="I7" s="370"/>
      <c r="J7" s="370"/>
    </row>
    <row r="8" spans="2:10" ht="22.5" customHeight="1">
      <c r="B8" s="370"/>
      <c r="C8" s="370"/>
      <c r="D8" s="370"/>
      <c r="E8" s="370"/>
      <c r="F8" s="370"/>
      <c r="G8" s="370"/>
      <c r="H8" s="370"/>
      <c r="I8" s="370"/>
      <c r="J8" s="370"/>
    </row>
    <row r="9" spans="2:10" ht="20.100000000000001" customHeight="1">
      <c r="B9" s="160"/>
      <c r="C9" s="160"/>
      <c r="D9" s="160"/>
      <c r="E9" s="160"/>
      <c r="F9" s="160"/>
      <c r="G9" s="160"/>
      <c r="H9" s="160"/>
      <c r="I9" s="160"/>
      <c r="J9" s="160"/>
    </row>
    <row r="10" spans="2:10" ht="20.100000000000001" customHeight="1">
      <c r="B10" s="366" t="s">
        <v>281</v>
      </c>
      <c r="C10" s="366"/>
      <c r="D10" s="366"/>
      <c r="E10" s="366"/>
      <c r="F10" s="366"/>
      <c r="G10" s="366"/>
      <c r="H10" s="366"/>
      <c r="I10" s="366"/>
      <c r="J10" s="366"/>
    </row>
    <row r="11" spans="2:10" ht="20.100000000000001" customHeight="1">
      <c r="B11" s="366"/>
      <c r="C11" s="366"/>
      <c r="D11" s="366"/>
      <c r="E11" s="366"/>
      <c r="F11" s="366"/>
      <c r="G11" s="366"/>
      <c r="H11" s="366"/>
      <c r="I11" s="366"/>
      <c r="J11" s="366"/>
    </row>
    <row r="12" spans="2:10" ht="20.100000000000001" customHeight="1">
      <c r="B12" s="366"/>
      <c r="C12" s="366"/>
      <c r="D12" s="366"/>
      <c r="E12" s="366"/>
      <c r="F12" s="366"/>
      <c r="G12" s="366"/>
      <c r="H12" s="366"/>
      <c r="I12" s="366"/>
      <c r="J12" s="366"/>
    </row>
    <row r="13" spans="2:10" ht="15" customHeight="1">
      <c r="B13" s="366"/>
      <c r="C13" s="366"/>
      <c r="D13" s="366"/>
      <c r="E13" s="366"/>
      <c r="F13" s="366"/>
      <c r="G13" s="366"/>
      <c r="H13" s="366"/>
      <c r="I13" s="366"/>
      <c r="J13" s="366"/>
    </row>
    <row r="14" spans="2:10" ht="20.100000000000001" customHeight="1">
      <c r="B14" s="158"/>
      <c r="C14" s="158"/>
      <c r="D14" s="158"/>
      <c r="E14" s="158"/>
      <c r="F14" s="158"/>
      <c r="G14" s="158"/>
      <c r="H14" s="158"/>
      <c r="I14" s="158"/>
      <c r="J14" s="158"/>
    </row>
    <row r="15" spans="2:10" ht="20.100000000000001" customHeight="1">
      <c r="B15" s="366" t="s">
        <v>317</v>
      </c>
      <c r="C15" s="366"/>
      <c r="D15" s="366"/>
      <c r="E15" s="366"/>
      <c r="F15" s="366"/>
      <c r="G15" s="366"/>
      <c r="H15" s="366"/>
      <c r="I15" s="366"/>
      <c r="J15" s="366"/>
    </row>
    <row r="16" spans="2:10" ht="20.100000000000001" customHeight="1">
      <c r="B16" s="366"/>
      <c r="C16" s="366"/>
      <c r="D16" s="366"/>
      <c r="E16" s="366"/>
      <c r="F16" s="366"/>
      <c r="G16" s="366"/>
      <c r="H16" s="366"/>
      <c r="I16" s="366"/>
      <c r="J16" s="366"/>
    </row>
    <row r="17" spans="2:10" ht="20.100000000000001" customHeight="1">
      <c r="B17" s="366"/>
      <c r="C17" s="366"/>
      <c r="D17" s="366"/>
      <c r="E17" s="366"/>
      <c r="F17" s="366"/>
      <c r="G17" s="366"/>
      <c r="H17" s="366"/>
      <c r="I17" s="366"/>
      <c r="J17" s="366"/>
    </row>
    <row r="18" spans="2:10" ht="20.100000000000001" customHeight="1">
      <c r="B18" s="366"/>
      <c r="C18" s="366"/>
      <c r="D18" s="366"/>
      <c r="E18" s="366"/>
      <c r="F18" s="366"/>
      <c r="G18" s="366"/>
      <c r="H18" s="366"/>
      <c r="I18" s="366"/>
      <c r="J18" s="366"/>
    </row>
    <row r="19" spans="2:10" ht="20.100000000000001" customHeight="1" thickBot="1">
      <c r="B19" s="157"/>
      <c r="C19" s="157"/>
      <c r="D19" s="157"/>
      <c r="E19" s="157"/>
      <c r="F19" s="157"/>
      <c r="G19" s="157"/>
      <c r="H19" s="157"/>
      <c r="I19" s="157"/>
      <c r="J19" s="157"/>
    </row>
    <row r="20" spans="2:10" ht="20.100000000000001" customHeight="1" thickTop="1">
      <c r="B20" s="367" t="s">
        <v>135</v>
      </c>
      <c r="C20" s="368"/>
      <c r="D20" s="368"/>
      <c r="E20" s="368"/>
      <c r="F20" s="368"/>
      <c r="G20" s="368"/>
      <c r="H20" s="368"/>
      <c r="I20" s="368"/>
      <c r="J20" s="369"/>
    </row>
    <row r="21" spans="2:10" ht="20.100000000000001" customHeight="1">
      <c r="B21" s="372" t="s">
        <v>318</v>
      </c>
      <c r="C21" s="373"/>
      <c r="D21" s="373"/>
      <c r="E21" s="373"/>
      <c r="F21" s="373"/>
      <c r="G21" s="373"/>
      <c r="H21" s="373"/>
      <c r="I21" s="373"/>
      <c r="J21" s="374"/>
    </row>
    <row r="22" spans="2:10" ht="20.100000000000001" customHeight="1" thickBot="1">
      <c r="B22" s="375"/>
      <c r="C22" s="376"/>
      <c r="D22" s="376"/>
      <c r="E22" s="376"/>
      <c r="F22" s="376"/>
      <c r="G22" s="376"/>
      <c r="H22" s="376"/>
      <c r="I22" s="376"/>
      <c r="J22" s="377"/>
    </row>
    <row r="23" spans="2:10" ht="20.100000000000001" customHeight="1" thickTop="1">
      <c r="B23" s="159"/>
      <c r="C23" s="159"/>
      <c r="D23" s="159"/>
      <c r="E23" s="159"/>
      <c r="F23" s="159"/>
      <c r="G23" s="159"/>
      <c r="H23" s="159"/>
      <c r="I23" s="159"/>
      <c r="J23" s="159"/>
    </row>
    <row r="24" spans="2:10" ht="20.100000000000001" customHeight="1">
      <c r="B24" s="371" t="s">
        <v>315</v>
      </c>
      <c r="C24" s="371"/>
      <c r="D24" s="371"/>
      <c r="E24" s="371"/>
      <c r="F24" s="371"/>
      <c r="G24" s="371"/>
      <c r="H24" s="371"/>
      <c r="I24" s="371"/>
      <c r="J24" s="371"/>
    </row>
    <row r="25" spans="2:10" ht="35.25" customHeight="1">
      <c r="B25" s="371"/>
      <c r="C25" s="371"/>
      <c r="D25" s="371"/>
      <c r="E25" s="371"/>
      <c r="F25" s="371"/>
      <c r="G25" s="371"/>
      <c r="H25" s="371"/>
      <c r="I25" s="371"/>
      <c r="J25" s="371"/>
    </row>
    <row r="26" spans="2:10" ht="20.100000000000001" customHeight="1">
      <c r="B26" s="366" t="s">
        <v>316</v>
      </c>
      <c r="C26" s="366"/>
      <c r="D26" s="366"/>
      <c r="E26" s="366"/>
      <c r="F26" s="366"/>
      <c r="G26" s="366"/>
      <c r="H26" s="366"/>
      <c r="I26" s="366"/>
      <c r="J26" s="366"/>
    </row>
    <row r="27" spans="2:10" ht="20.100000000000001" customHeight="1">
      <c r="B27" s="366"/>
      <c r="C27" s="366"/>
      <c r="D27" s="366"/>
      <c r="E27" s="366"/>
      <c r="F27" s="366"/>
      <c r="G27" s="366"/>
      <c r="H27" s="366"/>
      <c r="I27" s="366"/>
      <c r="J27" s="366"/>
    </row>
    <row r="28" spans="2:10" ht="20.100000000000001" customHeight="1"/>
  </sheetData>
  <mergeCells count="8">
    <mergeCell ref="B1:J1"/>
    <mergeCell ref="B10:J13"/>
    <mergeCell ref="B26:J27"/>
    <mergeCell ref="B20:J20"/>
    <mergeCell ref="B15:J18"/>
    <mergeCell ref="B3:J8"/>
    <mergeCell ref="B24:J25"/>
    <mergeCell ref="B21:J22"/>
  </mergeCells>
  <pageMargins left="0.511811024" right="0.511811024" top="0.78740157499999996" bottom="0.78740157499999996" header="0.31496062000000002" footer="0.31496062000000002"/>
  <pageSetup paperSize="9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D43"/>
  <sheetViews>
    <sheetView tabSelected="1" workbookViewId="0">
      <selection activeCell="K8" sqref="K8"/>
    </sheetView>
  </sheetViews>
  <sheetFormatPr defaultRowHeight="12.75"/>
  <cols>
    <col min="1" max="1" width="30.140625" customWidth="1"/>
    <col min="2" max="2" width="36.7109375" customWidth="1"/>
    <col min="3" max="3" width="35.7109375" customWidth="1"/>
    <col min="4" max="4" width="36.42578125" customWidth="1"/>
  </cols>
  <sheetData>
    <row r="1" spans="1:4" ht="15" customHeight="1">
      <c r="A1" s="385" t="s">
        <v>177</v>
      </c>
      <c r="B1" s="386"/>
      <c r="C1" s="386"/>
      <c r="D1" s="273" t="s">
        <v>140</v>
      </c>
    </row>
    <row r="2" spans="1:4" ht="15" customHeight="1">
      <c r="A2" s="385"/>
      <c r="B2" s="386"/>
      <c r="C2" s="386"/>
      <c r="D2" s="274">
        <v>2020</v>
      </c>
    </row>
    <row r="3" spans="1:4" s="157" customFormat="1" ht="15" customHeight="1">
      <c r="A3" s="308" t="s">
        <v>237</v>
      </c>
      <c r="B3" s="384" t="s">
        <v>309</v>
      </c>
      <c r="C3" s="384"/>
      <c r="D3" s="384"/>
    </row>
    <row r="4" spans="1:4" s="157" customFormat="1" ht="15" customHeight="1">
      <c r="A4" s="308" t="s">
        <v>319</v>
      </c>
      <c r="B4" s="309" t="s">
        <v>308</v>
      </c>
      <c r="C4" s="309"/>
      <c r="D4" s="310"/>
    </row>
    <row r="5" spans="1:4" s="157" customFormat="1" ht="24" customHeight="1">
      <c r="A5" s="311" t="s">
        <v>178</v>
      </c>
      <c r="B5" s="389" t="s">
        <v>307</v>
      </c>
      <c r="C5" s="389"/>
      <c r="D5" s="389"/>
    </row>
    <row r="6" spans="1:4" s="157" customFormat="1" ht="24" customHeight="1">
      <c r="A6" s="312" t="s">
        <v>20</v>
      </c>
      <c r="B6" s="390" t="s">
        <v>306</v>
      </c>
      <c r="C6" s="390"/>
      <c r="D6" s="390"/>
    </row>
    <row r="7" spans="1:4" s="157" customFormat="1" ht="30" customHeight="1">
      <c r="A7" s="311" t="s">
        <v>246</v>
      </c>
      <c r="B7" s="313" t="s">
        <v>305</v>
      </c>
      <c r="C7" s="313"/>
      <c r="D7" s="313"/>
    </row>
    <row r="8" spans="1:4" s="157" customFormat="1" ht="30" customHeight="1">
      <c r="A8" s="314" t="s">
        <v>247</v>
      </c>
      <c r="B8" s="394" t="s">
        <v>304</v>
      </c>
      <c r="C8" s="394"/>
      <c r="D8" s="394"/>
    </row>
    <row r="9" spans="1:4" s="157" customFormat="1" ht="30" customHeight="1">
      <c r="A9" s="311" t="s">
        <v>9</v>
      </c>
      <c r="B9" s="391" t="s">
        <v>303</v>
      </c>
      <c r="C9" s="392"/>
      <c r="D9" s="392"/>
    </row>
    <row r="10" spans="1:4" s="157" customFormat="1" ht="30" customHeight="1">
      <c r="A10" s="314" t="s">
        <v>10</v>
      </c>
      <c r="B10" s="393" t="s">
        <v>310</v>
      </c>
      <c r="C10" s="394"/>
      <c r="D10" s="394"/>
    </row>
    <row r="11" spans="1:4" s="157" customFormat="1" ht="12.95" customHeight="1">
      <c r="A11" s="315" t="s">
        <v>197</v>
      </c>
      <c r="B11" s="395"/>
      <c r="C11" s="395"/>
      <c r="D11" s="395"/>
    </row>
    <row r="12" spans="1:4" s="157" customFormat="1" ht="12.95" customHeight="1">
      <c r="A12" s="316"/>
      <c r="B12" s="388"/>
      <c r="C12" s="388"/>
      <c r="D12" s="388"/>
    </row>
    <row r="13" spans="1:4" ht="12.95" customHeight="1">
      <c r="A13" s="397" t="s">
        <v>248</v>
      </c>
      <c r="B13" s="397"/>
      <c r="C13" s="397"/>
      <c r="D13" s="397"/>
    </row>
    <row r="14" spans="1:4" ht="12.95" customHeight="1">
      <c r="A14" s="396" t="s">
        <v>249</v>
      </c>
      <c r="B14" s="396"/>
      <c r="C14" s="396"/>
      <c r="D14" s="396"/>
    </row>
    <row r="15" spans="1:4" ht="18" customHeight="1">
      <c r="A15" s="396"/>
      <c r="B15" s="396"/>
      <c r="C15" s="396"/>
      <c r="D15" s="396"/>
    </row>
    <row r="16" spans="1:4" ht="18" customHeight="1">
      <c r="A16" s="398" t="s">
        <v>245</v>
      </c>
      <c r="B16" s="398"/>
      <c r="C16" s="398"/>
      <c r="D16" s="398"/>
    </row>
    <row r="17" spans="1:4" ht="12.95" customHeight="1">
      <c r="A17" s="387" t="s">
        <v>11</v>
      </c>
      <c r="B17" s="387"/>
      <c r="C17" s="387"/>
      <c r="D17" s="387"/>
    </row>
    <row r="18" spans="1:4" ht="12.95" customHeight="1">
      <c r="A18" s="383" t="s">
        <v>21</v>
      </c>
      <c r="B18" s="381" t="s">
        <v>138</v>
      </c>
      <c r="C18" s="381"/>
      <c r="D18" s="381"/>
    </row>
    <row r="19" spans="1:4" ht="12.95" customHeight="1">
      <c r="A19" s="383"/>
      <c r="B19" s="380" t="s">
        <v>137</v>
      </c>
      <c r="C19" s="380"/>
      <c r="D19" s="380"/>
    </row>
    <row r="20" spans="1:4" ht="12.95" customHeight="1">
      <c r="A20" s="383"/>
      <c r="B20" s="381" t="s">
        <v>122</v>
      </c>
      <c r="C20" s="381"/>
      <c r="D20" s="381"/>
    </row>
    <row r="21" spans="1:4" ht="12.95" customHeight="1">
      <c r="A21" s="383"/>
      <c r="B21" s="380" t="s">
        <v>123</v>
      </c>
      <c r="C21" s="380"/>
      <c r="D21" s="380"/>
    </row>
    <row r="22" spans="1:4" ht="12.95" customHeight="1">
      <c r="A22" s="383"/>
      <c r="B22" s="381" t="s">
        <v>124</v>
      </c>
      <c r="C22" s="381"/>
      <c r="D22" s="381"/>
    </row>
    <row r="23" spans="1:4" ht="12.95" customHeight="1">
      <c r="A23" s="383"/>
      <c r="B23" s="380" t="s">
        <v>125</v>
      </c>
      <c r="C23" s="380"/>
      <c r="D23" s="380"/>
    </row>
    <row r="24" spans="1:4" ht="12.95" customHeight="1">
      <c r="A24" s="379" t="s">
        <v>79</v>
      </c>
      <c r="B24" s="381" t="s">
        <v>120</v>
      </c>
      <c r="C24" s="381"/>
      <c r="D24" s="381"/>
    </row>
    <row r="25" spans="1:4" ht="12.95" customHeight="1">
      <c r="A25" s="379"/>
      <c r="B25" s="380" t="s">
        <v>121</v>
      </c>
      <c r="C25" s="380"/>
      <c r="D25" s="380"/>
    </row>
    <row r="26" spans="1:4" ht="12.95" customHeight="1">
      <c r="A26" s="379"/>
      <c r="B26" s="381" t="s">
        <v>122</v>
      </c>
      <c r="C26" s="381"/>
      <c r="D26" s="381"/>
    </row>
    <row r="27" spans="1:4" ht="12.95" customHeight="1">
      <c r="A27" s="379"/>
      <c r="B27" s="380" t="s">
        <v>123</v>
      </c>
      <c r="C27" s="380"/>
      <c r="D27" s="380"/>
    </row>
    <row r="28" spans="1:4" ht="12.95" customHeight="1">
      <c r="A28" s="379"/>
      <c r="B28" s="381" t="s">
        <v>16</v>
      </c>
      <c r="C28" s="381"/>
      <c r="D28" s="381"/>
    </row>
    <row r="29" spans="1:4" ht="12.95" customHeight="1">
      <c r="A29" s="379"/>
      <c r="B29" s="380" t="s">
        <v>17</v>
      </c>
      <c r="C29" s="380"/>
      <c r="D29" s="380"/>
    </row>
    <row r="30" spans="1:4" ht="12.95" customHeight="1">
      <c r="A30" s="382" t="s">
        <v>12</v>
      </c>
      <c r="B30" s="382"/>
      <c r="C30" s="382"/>
      <c r="D30" s="382"/>
    </row>
    <row r="31" spans="1:4" ht="12.95" customHeight="1">
      <c r="A31" s="383" t="s">
        <v>22</v>
      </c>
      <c r="B31" s="380" t="s">
        <v>136</v>
      </c>
      <c r="C31" s="380"/>
      <c r="D31" s="380"/>
    </row>
    <row r="32" spans="1:4" ht="12.95" customHeight="1">
      <c r="A32" s="383"/>
      <c r="B32" s="381" t="s">
        <v>13</v>
      </c>
      <c r="C32" s="381"/>
      <c r="D32" s="381"/>
    </row>
    <row r="33" spans="1:4" ht="12.95" customHeight="1">
      <c r="A33" s="383"/>
      <c r="B33" s="380" t="s">
        <v>14</v>
      </c>
      <c r="C33" s="380"/>
      <c r="D33" s="380"/>
    </row>
    <row r="34" spans="1:4" ht="12.95" customHeight="1">
      <c r="A34" s="383"/>
      <c r="B34" s="381" t="s">
        <v>15</v>
      </c>
      <c r="C34" s="381"/>
      <c r="D34" s="381"/>
    </row>
    <row r="35" spans="1:4" ht="12.95" customHeight="1">
      <c r="A35" s="383"/>
      <c r="B35" s="380" t="s">
        <v>16</v>
      </c>
      <c r="C35" s="380"/>
      <c r="D35" s="380"/>
    </row>
    <row r="36" spans="1:4" ht="12.95" customHeight="1">
      <c r="A36" s="383"/>
      <c r="B36" s="381" t="s">
        <v>17</v>
      </c>
      <c r="C36" s="381"/>
      <c r="D36" s="381"/>
    </row>
    <row r="37" spans="1:4" ht="12.95" customHeight="1">
      <c r="A37" s="379" t="s">
        <v>23</v>
      </c>
      <c r="B37" s="380">
        <v>1</v>
      </c>
      <c r="C37" s="380"/>
      <c r="D37" s="380"/>
    </row>
    <row r="38" spans="1:4" ht="12.95" customHeight="1">
      <c r="A38" s="379"/>
      <c r="B38" s="381" t="s">
        <v>13</v>
      </c>
      <c r="C38" s="381"/>
      <c r="D38" s="381"/>
    </row>
    <row r="39" spans="1:4" ht="12.95" customHeight="1">
      <c r="A39" s="379"/>
      <c r="B39" s="380" t="s">
        <v>14</v>
      </c>
      <c r="C39" s="380"/>
      <c r="D39" s="380"/>
    </row>
    <row r="40" spans="1:4" ht="12.95" customHeight="1">
      <c r="A40" s="379"/>
      <c r="B40" s="381" t="s">
        <v>15</v>
      </c>
      <c r="C40" s="381"/>
      <c r="D40" s="381"/>
    </row>
    <row r="41" spans="1:4" ht="12.95" customHeight="1">
      <c r="A41" s="379"/>
      <c r="B41" s="380" t="s">
        <v>16</v>
      </c>
      <c r="C41" s="380"/>
      <c r="D41" s="380"/>
    </row>
    <row r="42" spans="1:4" ht="12.95" customHeight="1">
      <c r="A42" s="379"/>
      <c r="B42" s="381" t="s">
        <v>17</v>
      </c>
      <c r="C42" s="381"/>
      <c r="D42" s="381"/>
    </row>
    <row r="43" spans="1:4" ht="12.95" customHeight="1">
      <c r="A43" s="378"/>
      <c r="B43" s="378"/>
      <c r="C43" s="378"/>
      <c r="D43" s="378"/>
    </row>
  </sheetData>
  <mergeCells count="43">
    <mergeCell ref="B3:D3"/>
    <mergeCell ref="A1:C2"/>
    <mergeCell ref="A17:D17"/>
    <mergeCell ref="B12:D12"/>
    <mergeCell ref="B5:D5"/>
    <mergeCell ref="B6:D6"/>
    <mergeCell ref="B9:D9"/>
    <mergeCell ref="B10:D10"/>
    <mergeCell ref="B11:D11"/>
    <mergeCell ref="A14:D15"/>
    <mergeCell ref="A13:D13"/>
    <mergeCell ref="A16:D16"/>
    <mergeCell ref="B8:D8"/>
    <mergeCell ref="A18:A23"/>
    <mergeCell ref="B18:D18"/>
    <mergeCell ref="B19:D19"/>
    <mergeCell ref="B20:D20"/>
    <mergeCell ref="B21:D21"/>
    <mergeCell ref="B22:D22"/>
    <mergeCell ref="B23:D23"/>
    <mergeCell ref="A24:A29"/>
    <mergeCell ref="B24:D24"/>
    <mergeCell ref="B25:D25"/>
    <mergeCell ref="B26:D26"/>
    <mergeCell ref="B27:D27"/>
    <mergeCell ref="B28:D28"/>
    <mergeCell ref="B29:D29"/>
    <mergeCell ref="A30:D30"/>
    <mergeCell ref="A31:A36"/>
    <mergeCell ref="B31:D31"/>
    <mergeCell ref="B32:D32"/>
    <mergeCell ref="B33:D33"/>
    <mergeCell ref="B34:D34"/>
    <mergeCell ref="B35:D35"/>
    <mergeCell ref="B36:D36"/>
    <mergeCell ref="A43:D43"/>
    <mergeCell ref="A37:A42"/>
    <mergeCell ref="B37:D37"/>
    <mergeCell ref="B38:D38"/>
    <mergeCell ref="B39:D39"/>
    <mergeCell ref="B40:D40"/>
    <mergeCell ref="B41:D41"/>
    <mergeCell ref="B42:D4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theme="5" tint="0.39997558519241921"/>
    <pageSetUpPr fitToPage="1"/>
  </sheetPr>
  <dimension ref="A1:HD66"/>
  <sheetViews>
    <sheetView zoomScale="106" zoomScaleNormal="106" workbookViewId="0">
      <selection activeCell="F4" sqref="F4"/>
    </sheetView>
  </sheetViews>
  <sheetFormatPr defaultColWidth="9.140625" defaultRowHeight="15"/>
  <cols>
    <col min="1" max="1" width="30.28515625" style="5" customWidth="1"/>
    <col min="2" max="3" width="3.7109375" style="5" customWidth="1"/>
    <col min="4" max="7" width="45.7109375" style="5" customWidth="1"/>
    <col min="8" max="212" width="9.140625" style="5"/>
    <col min="213" max="16384" width="9.140625" style="3"/>
  </cols>
  <sheetData>
    <row r="1" spans="1:212" ht="29.25" customHeight="1">
      <c r="A1" s="399" t="s">
        <v>296</v>
      </c>
      <c r="B1" s="400"/>
      <c r="C1" s="400"/>
      <c r="D1" s="400"/>
      <c r="E1" s="400"/>
      <c r="F1" s="275" t="s">
        <v>105</v>
      </c>
      <c r="G1" s="276" t="s">
        <v>294</v>
      </c>
      <c r="GZ1" s="3"/>
      <c r="HA1" s="3"/>
      <c r="HB1" s="3"/>
      <c r="HC1" s="3"/>
      <c r="HD1" s="3"/>
    </row>
    <row r="2" spans="1:212" ht="20.100000000000001" customHeight="1">
      <c r="A2" s="264" t="str">
        <f>Contexto!A3</f>
        <v>Unidade Administrativa:</v>
      </c>
      <c r="B2" s="88" t="str">
        <f>Contexto!B3</f>
        <v>c\SV</v>
      </c>
      <c r="C2" s="171"/>
      <c r="D2" s="88"/>
      <c r="E2" s="264" t="str">
        <f>Contexto!A4</f>
        <v>Objetivo Estratégico:</v>
      </c>
      <c r="F2" s="202" t="str">
        <f>Contexto!B4</f>
        <v>\\</v>
      </c>
      <c r="G2" s="9"/>
      <c r="GY2" s="3"/>
      <c r="GZ2" s="3"/>
      <c r="HA2" s="3"/>
      <c r="HB2" s="3"/>
      <c r="HC2" s="3"/>
      <c r="HD2" s="3"/>
    </row>
    <row r="3" spans="1:212" ht="20.100000000000001" customHeight="1">
      <c r="A3" s="265" t="str">
        <f>Contexto!A5</f>
        <v>Processo:</v>
      </c>
      <c r="B3" s="261" t="str">
        <f>Contexto!B5</f>
        <v>CS\CV\S</v>
      </c>
      <c r="C3" s="266"/>
      <c r="D3" s="261"/>
      <c r="E3" s="265" t="str">
        <f>Contexto!A6</f>
        <v>Objetivo do Processo:</v>
      </c>
      <c r="F3" s="203" t="str">
        <f>Contexto!B6</f>
        <v>\V\SV</v>
      </c>
      <c r="G3" s="204"/>
      <c r="GY3" s="3"/>
      <c r="GZ3" s="3"/>
      <c r="HA3" s="3"/>
      <c r="HB3" s="3"/>
      <c r="HC3" s="3"/>
      <c r="HD3" s="3"/>
    </row>
    <row r="4" spans="1:212" ht="20.100000000000001" customHeight="1">
      <c r="A4" s="264" t="s">
        <v>235</v>
      </c>
      <c r="B4" s="88">
        <f>Contexto!B11</f>
        <v>0</v>
      </c>
      <c r="C4" s="171"/>
      <c r="D4" s="88"/>
      <c r="E4" s="264" t="s">
        <v>250</v>
      </c>
      <c r="F4" s="202">
        <f>Contexto!B12</f>
        <v>0</v>
      </c>
      <c r="G4" s="9"/>
      <c r="GY4" s="3"/>
      <c r="GZ4" s="3"/>
      <c r="HA4" s="3"/>
      <c r="HB4" s="3"/>
      <c r="HC4" s="3"/>
      <c r="HD4" s="3"/>
    </row>
    <row r="5" spans="1:212" ht="20.100000000000001" customHeight="1" thickBot="1">
      <c r="A5" s="267" t="s">
        <v>236</v>
      </c>
      <c r="B5" s="262"/>
      <c r="C5" s="268"/>
      <c r="D5" s="262"/>
      <c r="E5" s="262"/>
      <c r="F5" s="262"/>
      <c r="G5" s="263"/>
      <c r="GZ5" s="3"/>
      <c r="HA5" s="3"/>
      <c r="HB5" s="3"/>
      <c r="HC5" s="3"/>
      <c r="HD5" s="3"/>
    </row>
    <row r="6" spans="1:212">
      <c r="A6" s="10"/>
      <c r="B6" s="2"/>
      <c r="C6" s="2"/>
      <c r="D6" s="2"/>
      <c r="E6" s="2"/>
      <c r="F6" s="2"/>
    </row>
    <row r="7" spans="1:212" ht="28.5" customHeight="1">
      <c r="A7" s="201">
        <f>D3</f>
        <v>0</v>
      </c>
      <c r="B7" s="415" t="s">
        <v>139</v>
      </c>
      <c r="C7" s="416"/>
      <c r="D7" s="416"/>
      <c r="E7" s="416"/>
      <c r="F7" s="416"/>
      <c r="G7" s="416"/>
      <c r="HD7" s="3"/>
    </row>
    <row r="8" spans="1:212" ht="49.5" customHeight="1">
      <c r="A8" s="401" t="str">
        <f>F3</f>
        <v>\V\SV</v>
      </c>
      <c r="B8" s="411" t="s">
        <v>198</v>
      </c>
      <c r="C8" s="413" t="s">
        <v>230</v>
      </c>
      <c r="D8" s="405" t="s">
        <v>229</v>
      </c>
      <c r="E8" s="407" t="s">
        <v>2</v>
      </c>
      <c r="F8" s="409" t="s">
        <v>6</v>
      </c>
      <c r="G8" s="409" t="s">
        <v>295</v>
      </c>
      <c r="H8" s="2"/>
      <c r="HB8" s="3"/>
      <c r="HC8" s="3"/>
      <c r="HD8" s="3"/>
    </row>
    <row r="9" spans="1:212" ht="50.25" customHeight="1" thickBot="1">
      <c r="A9" s="402"/>
      <c r="B9" s="412"/>
      <c r="C9" s="414"/>
      <c r="D9" s="406"/>
      <c r="E9" s="408"/>
      <c r="F9" s="410"/>
      <c r="G9" s="410"/>
      <c r="HB9" s="3"/>
      <c r="HC9" s="3"/>
      <c r="HD9" s="3"/>
    </row>
    <row r="10" spans="1:212" s="5" customFormat="1" ht="39.75" thickTop="1" thickBot="1">
      <c r="A10" s="403" t="s">
        <v>284</v>
      </c>
      <c r="B10" s="197" t="s">
        <v>199</v>
      </c>
      <c r="C10" s="197" t="s">
        <v>231</v>
      </c>
      <c r="D10" s="162" t="s">
        <v>35</v>
      </c>
      <c r="E10" s="163" t="s">
        <v>36</v>
      </c>
      <c r="F10" s="163" t="s">
        <v>36</v>
      </c>
      <c r="G10" s="163" t="s">
        <v>36</v>
      </c>
    </row>
    <row r="11" spans="1:212" s="5" customFormat="1" ht="45" customHeight="1" thickTop="1" thickBot="1">
      <c r="A11" s="403"/>
      <c r="B11" s="194" t="s">
        <v>200</v>
      </c>
      <c r="C11" s="194" t="s">
        <v>232</v>
      </c>
      <c r="D11" s="162" t="s">
        <v>27</v>
      </c>
      <c r="E11" s="163" t="s">
        <v>36</v>
      </c>
      <c r="F11" s="163" t="s">
        <v>36</v>
      </c>
      <c r="G11" s="163" t="s">
        <v>36</v>
      </c>
    </row>
    <row r="12" spans="1:212" s="5" customFormat="1" ht="39.950000000000003" customHeight="1" thickTop="1" thickBot="1">
      <c r="A12" s="404"/>
      <c r="B12" s="194" t="s">
        <v>201</v>
      </c>
      <c r="C12" s="194" t="s">
        <v>232</v>
      </c>
      <c r="D12" s="162" t="s">
        <v>28</v>
      </c>
      <c r="E12" s="163" t="s">
        <v>36</v>
      </c>
      <c r="F12" s="163" t="s">
        <v>36</v>
      </c>
      <c r="G12" s="163" t="s">
        <v>36</v>
      </c>
    </row>
    <row r="13" spans="1:212" s="5" customFormat="1" ht="44.25" customHeight="1" thickTop="1" thickBot="1">
      <c r="A13" s="403" t="s">
        <v>285</v>
      </c>
      <c r="B13" s="194" t="s">
        <v>202</v>
      </c>
      <c r="C13" s="194"/>
      <c r="D13" s="162" t="s">
        <v>35</v>
      </c>
      <c r="E13" s="163" t="s">
        <v>36</v>
      </c>
      <c r="F13" s="163" t="s">
        <v>36</v>
      </c>
      <c r="G13" s="163" t="s">
        <v>36</v>
      </c>
    </row>
    <row r="14" spans="1:212" s="5" customFormat="1" ht="45.75" customHeight="1" thickTop="1" thickBot="1">
      <c r="A14" s="403"/>
      <c r="B14" s="194" t="s">
        <v>203</v>
      </c>
      <c r="C14" s="194" t="s">
        <v>232</v>
      </c>
      <c r="D14" s="162" t="s">
        <v>27</v>
      </c>
      <c r="E14" s="163" t="s">
        <v>36</v>
      </c>
      <c r="F14" s="163" t="s">
        <v>36</v>
      </c>
      <c r="G14" s="163" t="s">
        <v>36</v>
      </c>
    </row>
    <row r="15" spans="1:212" s="5" customFormat="1" ht="51" customHeight="1" thickTop="1" thickBot="1">
      <c r="A15" s="404"/>
      <c r="B15" s="194" t="s">
        <v>204</v>
      </c>
      <c r="C15" s="194" t="s">
        <v>231</v>
      </c>
      <c r="D15" s="162" t="s">
        <v>28</v>
      </c>
      <c r="E15" s="163" t="s">
        <v>36</v>
      </c>
      <c r="F15" s="163" t="s">
        <v>36</v>
      </c>
      <c r="G15" s="163" t="s">
        <v>36</v>
      </c>
    </row>
    <row r="16" spans="1:212" s="5" customFormat="1" ht="39.75" thickTop="1" thickBot="1">
      <c r="A16" s="403" t="s">
        <v>286</v>
      </c>
      <c r="B16" s="194" t="s">
        <v>205</v>
      </c>
      <c r="C16" s="194" t="s">
        <v>231</v>
      </c>
      <c r="D16" s="162" t="s">
        <v>35</v>
      </c>
      <c r="E16" s="163" t="s">
        <v>36</v>
      </c>
      <c r="F16" s="163" t="s">
        <v>36</v>
      </c>
      <c r="G16" s="163" t="s">
        <v>36</v>
      </c>
    </row>
    <row r="17" spans="1:7" s="5" customFormat="1" ht="39.75" thickTop="1" thickBot="1">
      <c r="A17" s="403"/>
      <c r="B17" s="194" t="s">
        <v>206</v>
      </c>
      <c r="C17" s="194" t="s">
        <v>231</v>
      </c>
      <c r="D17" s="162" t="s">
        <v>27</v>
      </c>
      <c r="E17" s="163" t="s">
        <v>36</v>
      </c>
      <c r="F17" s="163" t="s">
        <v>36</v>
      </c>
      <c r="G17" s="163" t="s">
        <v>36</v>
      </c>
    </row>
    <row r="18" spans="1:7" s="5" customFormat="1" ht="39.75" thickTop="1" thickBot="1">
      <c r="A18" s="404"/>
      <c r="B18" s="194" t="s">
        <v>207</v>
      </c>
      <c r="C18" s="194" t="s">
        <v>231</v>
      </c>
      <c r="D18" s="162" t="s">
        <v>28</v>
      </c>
      <c r="E18" s="163" t="s">
        <v>36</v>
      </c>
      <c r="F18" s="163" t="s">
        <v>36</v>
      </c>
      <c r="G18" s="163" t="s">
        <v>36</v>
      </c>
    </row>
    <row r="19" spans="1:7" s="5" customFormat="1" ht="39.950000000000003" customHeight="1" thickTop="1" thickBot="1">
      <c r="A19" s="403" t="s">
        <v>287</v>
      </c>
      <c r="B19" s="194" t="s">
        <v>208</v>
      </c>
      <c r="C19" s="194"/>
      <c r="D19" s="162" t="s">
        <v>35</v>
      </c>
      <c r="E19" s="163" t="s">
        <v>36</v>
      </c>
      <c r="F19" s="163" t="s">
        <v>36</v>
      </c>
      <c r="G19" s="163" t="s">
        <v>36</v>
      </c>
    </row>
    <row r="20" spans="1:7" s="5" customFormat="1" ht="39.950000000000003" customHeight="1" thickTop="1" thickBot="1">
      <c r="A20" s="403"/>
      <c r="B20" s="194" t="s">
        <v>209</v>
      </c>
      <c r="C20" s="194" t="s">
        <v>231</v>
      </c>
      <c r="D20" s="162" t="s">
        <v>27</v>
      </c>
      <c r="E20" s="163" t="s">
        <v>36</v>
      </c>
      <c r="F20" s="163" t="s">
        <v>36</v>
      </c>
      <c r="G20" s="163" t="s">
        <v>36</v>
      </c>
    </row>
    <row r="21" spans="1:7" s="5" customFormat="1" ht="39.950000000000003" customHeight="1" thickTop="1" thickBot="1">
      <c r="A21" s="404"/>
      <c r="B21" s="194" t="s">
        <v>210</v>
      </c>
      <c r="C21" s="194" t="s">
        <v>231</v>
      </c>
      <c r="D21" s="162" t="s">
        <v>28</v>
      </c>
      <c r="E21" s="163" t="s">
        <v>36</v>
      </c>
      <c r="F21" s="163" t="s">
        <v>36</v>
      </c>
      <c r="G21" s="163" t="s">
        <v>36</v>
      </c>
    </row>
    <row r="22" spans="1:7" s="5" customFormat="1" ht="39.950000000000003" customHeight="1" thickTop="1" thickBot="1">
      <c r="A22" s="403" t="s">
        <v>288</v>
      </c>
      <c r="B22" s="194" t="s">
        <v>211</v>
      </c>
      <c r="C22" s="194" t="s">
        <v>231</v>
      </c>
      <c r="D22" s="162" t="s">
        <v>35</v>
      </c>
      <c r="E22" s="163" t="s">
        <v>36</v>
      </c>
      <c r="F22" s="163" t="s">
        <v>36</v>
      </c>
      <c r="G22" s="163" t="s">
        <v>36</v>
      </c>
    </row>
    <row r="23" spans="1:7" s="5" customFormat="1" ht="39.950000000000003" customHeight="1" thickTop="1" thickBot="1">
      <c r="A23" s="403"/>
      <c r="B23" s="194" t="s">
        <v>212</v>
      </c>
      <c r="C23" s="194" t="s">
        <v>231</v>
      </c>
      <c r="D23" s="162" t="s">
        <v>27</v>
      </c>
      <c r="E23" s="163" t="s">
        <v>36</v>
      </c>
      <c r="F23" s="163" t="s">
        <v>36</v>
      </c>
      <c r="G23" s="163" t="s">
        <v>36</v>
      </c>
    </row>
    <row r="24" spans="1:7" s="5" customFormat="1" ht="39.950000000000003" customHeight="1" thickTop="1" thickBot="1">
      <c r="A24" s="404"/>
      <c r="B24" s="194" t="s">
        <v>213</v>
      </c>
      <c r="C24" s="194" t="s">
        <v>232</v>
      </c>
      <c r="D24" s="162" t="s">
        <v>28</v>
      </c>
      <c r="E24" s="163" t="s">
        <v>36</v>
      </c>
      <c r="F24" s="163" t="s">
        <v>36</v>
      </c>
      <c r="G24" s="163" t="s">
        <v>36</v>
      </c>
    </row>
    <row r="25" spans="1:7" s="5" customFormat="1" ht="39.950000000000003" customHeight="1" thickTop="1" thickBot="1">
      <c r="A25" s="403" t="s">
        <v>289</v>
      </c>
      <c r="B25" s="194" t="s">
        <v>214</v>
      </c>
      <c r="C25" s="194" t="s">
        <v>231</v>
      </c>
      <c r="D25" s="162" t="s">
        <v>35</v>
      </c>
      <c r="E25" s="163" t="s">
        <v>36</v>
      </c>
      <c r="F25" s="163" t="s">
        <v>36</v>
      </c>
      <c r="G25" s="163" t="s">
        <v>36</v>
      </c>
    </row>
    <row r="26" spans="1:7" s="5" customFormat="1" ht="39.950000000000003" customHeight="1" thickTop="1" thickBot="1">
      <c r="A26" s="403"/>
      <c r="B26" s="194" t="s">
        <v>215</v>
      </c>
      <c r="C26" s="194" t="s">
        <v>231</v>
      </c>
      <c r="D26" s="162" t="s">
        <v>27</v>
      </c>
      <c r="E26" s="163" t="s">
        <v>36</v>
      </c>
      <c r="F26" s="163" t="s">
        <v>36</v>
      </c>
      <c r="G26" s="163" t="s">
        <v>36</v>
      </c>
    </row>
    <row r="27" spans="1:7" s="5" customFormat="1" ht="39.950000000000003" customHeight="1" thickTop="1" thickBot="1">
      <c r="A27" s="404"/>
      <c r="B27" s="194" t="s">
        <v>216</v>
      </c>
      <c r="C27" s="194" t="s">
        <v>231</v>
      </c>
      <c r="D27" s="162" t="s">
        <v>28</v>
      </c>
      <c r="E27" s="163" t="s">
        <v>36</v>
      </c>
      <c r="F27" s="163" t="s">
        <v>36</v>
      </c>
      <c r="G27" s="163" t="s">
        <v>36</v>
      </c>
    </row>
    <row r="28" spans="1:7" s="5" customFormat="1" ht="39.950000000000003" customHeight="1" thickTop="1" thickBot="1">
      <c r="A28" s="403" t="s">
        <v>290</v>
      </c>
      <c r="B28" s="194" t="s">
        <v>217</v>
      </c>
      <c r="C28" s="194" t="s">
        <v>231</v>
      </c>
      <c r="D28" s="162" t="s">
        <v>35</v>
      </c>
      <c r="E28" s="163" t="s">
        <v>36</v>
      </c>
      <c r="F28" s="163" t="s">
        <v>36</v>
      </c>
      <c r="G28" s="163" t="s">
        <v>36</v>
      </c>
    </row>
    <row r="29" spans="1:7" s="5" customFormat="1" ht="39.950000000000003" customHeight="1" thickTop="1" thickBot="1">
      <c r="A29" s="403"/>
      <c r="B29" s="194" t="s">
        <v>218</v>
      </c>
      <c r="C29" s="194" t="s">
        <v>231</v>
      </c>
      <c r="D29" s="162" t="s">
        <v>27</v>
      </c>
      <c r="E29" s="163" t="s">
        <v>36</v>
      </c>
      <c r="F29" s="163" t="s">
        <v>36</v>
      </c>
      <c r="G29" s="163" t="s">
        <v>36</v>
      </c>
    </row>
    <row r="30" spans="1:7" s="5" customFormat="1" ht="39.950000000000003" customHeight="1" thickTop="1" thickBot="1">
      <c r="A30" s="404"/>
      <c r="B30" s="194" t="s">
        <v>219</v>
      </c>
      <c r="C30" s="194" t="s">
        <v>231</v>
      </c>
      <c r="D30" s="162" t="s">
        <v>28</v>
      </c>
      <c r="E30" s="163" t="s">
        <v>36</v>
      </c>
      <c r="F30" s="163" t="s">
        <v>36</v>
      </c>
      <c r="G30" s="163" t="s">
        <v>36</v>
      </c>
    </row>
    <row r="31" spans="1:7" s="5" customFormat="1" ht="39.950000000000003" customHeight="1" thickTop="1" thickBot="1">
      <c r="A31" s="403" t="s">
        <v>291</v>
      </c>
      <c r="B31" s="194" t="s">
        <v>220</v>
      </c>
      <c r="C31" s="194" t="s">
        <v>231</v>
      </c>
      <c r="D31" s="162" t="s">
        <v>35</v>
      </c>
      <c r="E31" s="163" t="s">
        <v>36</v>
      </c>
      <c r="F31" s="163" t="s">
        <v>36</v>
      </c>
      <c r="G31" s="163" t="s">
        <v>36</v>
      </c>
    </row>
    <row r="32" spans="1:7" s="5" customFormat="1" ht="39.950000000000003" customHeight="1" thickTop="1" thickBot="1">
      <c r="A32" s="403"/>
      <c r="B32" s="194" t="s">
        <v>221</v>
      </c>
      <c r="C32" s="194" t="s">
        <v>231</v>
      </c>
      <c r="D32" s="162" t="s">
        <v>27</v>
      </c>
      <c r="E32" s="163" t="s">
        <v>36</v>
      </c>
      <c r="F32" s="163" t="s">
        <v>36</v>
      </c>
      <c r="G32" s="163" t="s">
        <v>36</v>
      </c>
    </row>
    <row r="33" spans="1:212" s="5" customFormat="1" ht="39.950000000000003" customHeight="1" thickTop="1" thickBot="1">
      <c r="A33" s="404"/>
      <c r="B33" s="194" t="s">
        <v>222</v>
      </c>
      <c r="C33" s="194" t="s">
        <v>231</v>
      </c>
      <c r="D33" s="162" t="s">
        <v>28</v>
      </c>
      <c r="E33" s="163" t="s">
        <v>36</v>
      </c>
      <c r="F33" s="163" t="s">
        <v>36</v>
      </c>
      <c r="G33" s="163" t="s">
        <v>36</v>
      </c>
    </row>
    <row r="34" spans="1:212" s="5" customFormat="1" ht="39.950000000000003" customHeight="1" thickTop="1" thickBot="1">
      <c r="A34" s="403" t="s">
        <v>292</v>
      </c>
      <c r="B34" s="194" t="s">
        <v>223</v>
      </c>
      <c r="C34" s="194" t="s">
        <v>231</v>
      </c>
      <c r="D34" s="162" t="s">
        <v>35</v>
      </c>
      <c r="E34" s="163" t="s">
        <v>36</v>
      </c>
      <c r="F34" s="163" t="s">
        <v>36</v>
      </c>
      <c r="G34" s="163" t="s">
        <v>36</v>
      </c>
    </row>
    <row r="35" spans="1:212" s="5" customFormat="1" ht="39.950000000000003" customHeight="1" thickTop="1" thickBot="1">
      <c r="A35" s="403"/>
      <c r="B35" s="194" t="s">
        <v>224</v>
      </c>
      <c r="C35" s="194" t="s">
        <v>231</v>
      </c>
      <c r="D35" s="162" t="s">
        <v>27</v>
      </c>
      <c r="E35" s="163" t="s">
        <v>36</v>
      </c>
      <c r="F35" s="163" t="s">
        <v>36</v>
      </c>
      <c r="G35" s="163" t="s">
        <v>36</v>
      </c>
    </row>
    <row r="36" spans="1:212" s="5" customFormat="1" ht="39.950000000000003" customHeight="1" thickTop="1" thickBot="1">
      <c r="A36" s="404"/>
      <c r="B36" s="194" t="s">
        <v>225</v>
      </c>
      <c r="C36" s="194" t="s">
        <v>231</v>
      </c>
      <c r="D36" s="162" t="s">
        <v>28</v>
      </c>
      <c r="E36" s="163" t="s">
        <v>36</v>
      </c>
      <c r="F36" s="163" t="s">
        <v>36</v>
      </c>
      <c r="G36" s="163" t="s">
        <v>36</v>
      </c>
    </row>
    <row r="37" spans="1:212" s="5" customFormat="1" ht="39.950000000000003" customHeight="1" thickTop="1" thickBot="1">
      <c r="A37" s="403" t="s">
        <v>293</v>
      </c>
      <c r="B37" s="194" t="s">
        <v>226</v>
      </c>
      <c r="C37" s="194" t="s">
        <v>231</v>
      </c>
      <c r="D37" s="162" t="s">
        <v>35</v>
      </c>
      <c r="E37" s="163" t="s">
        <v>36</v>
      </c>
      <c r="F37" s="163" t="s">
        <v>36</v>
      </c>
      <c r="G37" s="163" t="s">
        <v>36</v>
      </c>
    </row>
    <row r="38" spans="1:212" s="5" customFormat="1" ht="39.950000000000003" customHeight="1" thickTop="1" thickBot="1">
      <c r="A38" s="403"/>
      <c r="B38" s="194" t="s">
        <v>227</v>
      </c>
      <c r="C38" s="194"/>
      <c r="D38" s="162" t="s">
        <v>27</v>
      </c>
      <c r="E38" s="163" t="s">
        <v>36</v>
      </c>
      <c r="F38" s="163" t="s">
        <v>36</v>
      </c>
      <c r="G38" s="163" t="s">
        <v>36</v>
      </c>
    </row>
    <row r="39" spans="1:212" s="5" customFormat="1" ht="39.950000000000003" customHeight="1" thickTop="1" thickBot="1">
      <c r="A39" s="404"/>
      <c r="B39" s="194" t="s">
        <v>228</v>
      </c>
      <c r="C39" s="194" t="s">
        <v>231</v>
      </c>
      <c r="D39" s="162" t="s">
        <v>28</v>
      </c>
      <c r="E39" s="163" t="s">
        <v>36</v>
      </c>
      <c r="F39" s="163" t="s">
        <v>36</v>
      </c>
      <c r="G39" s="163" t="s">
        <v>36</v>
      </c>
    </row>
    <row r="40" spans="1:212" s="5" customFormat="1" ht="15.75" thickTop="1">
      <c r="A40" s="26"/>
      <c r="B40" s="19"/>
      <c r="C40" s="19"/>
      <c r="D40" s="161"/>
      <c r="E40" s="23"/>
      <c r="F40" s="23"/>
    </row>
    <row r="41" spans="1:212" s="5" customFormat="1" ht="19.5" hidden="1" customHeight="1">
      <c r="A41" s="26"/>
      <c r="B41" s="19"/>
      <c r="C41" s="19"/>
      <c r="D41" s="6"/>
      <c r="E41" s="12"/>
      <c r="F41" s="12"/>
    </row>
    <row r="42" spans="1:212" s="5" customFormat="1" ht="20.25" hidden="1" customHeight="1">
      <c r="A42" s="57"/>
      <c r="B42" s="57"/>
      <c r="C42" s="57"/>
      <c r="D42" s="2"/>
      <c r="E42" s="12"/>
      <c r="F42" s="12"/>
    </row>
    <row r="43" spans="1:212" s="5" customFormat="1" hidden="1">
      <c r="D43" s="2"/>
      <c r="E43" s="12"/>
      <c r="F43" s="12"/>
    </row>
    <row r="44" spans="1:212" hidden="1">
      <c r="D44" s="19"/>
      <c r="E44" s="11"/>
      <c r="F44" s="12"/>
      <c r="HD44" s="3"/>
    </row>
    <row r="45" spans="1:212" hidden="1">
      <c r="D45" s="25"/>
      <c r="E45" s="11"/>
      <c r="F45" s="12"/>
      <c r="HD45" s="3"/>
    </row>
    <row r="46" spans="1:212" hidden="1">
      <c r="D46" s="23"/>
      <c r="E46" s="11"/>
      <c r="F46" s="12"/>
      <c r="HD46" s="3"/>
    </row>
    <row r="47" spans="1:212" hidden="1">
      <c r="D47" s="14"/>
      <c r="E47" s="11"/>
      <c r="F47" s="12"/>
      <c r="HD47" s="3"/>
    </row>
    <row r="48" spans="1:212" hidden="1">
      <c r="D48" s="14"/>
      <c r="E48" s="11"/>
      <c r="F48" s="12"/>
    </row>
    <row r="49" spans="1:212" hidden="1">
      <c r="D49" s="11" t="s">
        <v>230</v>
      </c>
      <c r="E49" s="11"/>
      <c r="F49" s="12"/>
    </row>
    <row r="50" spans="1:212" s="8" customFormat="1" ht="20.25" hidden="1">
      <c r="D50" s="195" t="s">
        <v>231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</row>
    <row r="51" spans="1:212" s="8" customFormat="1" ht="20.25" hidden="1">
      <c r="A51" s="13"/>
      <c r="B51" s="11"/>
      <c r="C51" s="11"/>
      <c r="D51" s="196" t="s">
        <v>232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</row>
    <row r="52" spans="1:212" s="8" customFormat="1" ht="15.75" hidden="1">
      <c r="A52" s="13"/>
      <c r="B52" s="11"/>
      <c r="C52" s="11"/>
      <c r="D52" s="2"/>
      <c r="E52" s="2"/>
      <c r="F52" s="2"/>
      <c r="H52" s="40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</row>
    <row r="53" spans="1:212" s="8" customFormat="1" ht="15.75" hidden="1">
      <c r="A53" s="13"/>
      <c r="B53" s="11"/>
      <c r="C53" s="11"/>
      <c r="D53" s="2"/>
      <c r="E53" s="2"/>
      <c r="F53" s="2"/>
      <c r="H53" s="46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</row>
    <row r="54" spans="1:212" s="8" customFormat="1" hidden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</row>
    <row r="55" spans="1:212" s="8" customFormat="1" hidden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</row>
    <row r="56" spans="1:212" s="8" customForma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</row>
    <row r="57" spans="1:212" s="8" customForma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</row>
    <row r="58" spans="1:212" s="8" customForma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</row>
    <row r="59" spans="1:212" s="8" customForma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</row>
    <row r="60" spans="1:212" s="8" customForma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</row>
    <row r="61" spans="1:212" s="8" customForma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</row>
    <row r="62" spans="1:212" s="8" customForma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</row>
    <row r="63" spans="1:212" s="8" customForma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</row>
    <row r="64" spans="1:212" s="8" customForma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</row>
    <row r="65" spans="1:6">
      <c r="A65" s="2"/>
      <c r="B65" s="2"/>
      <c r="C65" s="2"/>
      <c r="D65" s="2"/>
      <c r="E65" s="2"/>
      <c r="F65" s="2"/>
    </row>
    <row r="66" spans="1:6">
      <c r="A66" s="2"/>
      <c r="B66" s="2"/>
      <c r="C66" s="2"/>
    </row>
  </sheetData>
  <sheetProtection formatColumns="0" formatRows="0"/>
  <mergeCells count="19">
    <mergeCell ref="F8:F9"/>
    <mergeCell ref="B8:B9"/>
    <mergeCell ref="C8:C9"/>
    <mergeCell ref="B7:G7"/>
    <mergeCell ref="G8:G9"/>
    <mergeCell ref="A1:E1"/>
    <mergeCell ref="A8:A9"/>
    <mergeCell ref="A34:A36"/>
    <mergeCell ref="A37:A39"/>
    <mergeCell ref="A31:A33"/>
    <mergeCell ref="A10:A12"/>
    <mergeCell ref="A13:A15"/>
    <mergeCell ref="A16:A18"/>
    <mergeCell ref="A19:A21"/>
    <mergeCell ref="A22:A24"/>
    <mergeCell ref="A25:A27"/>
    <mergeCell ref="A28:A30"/>
    <mergeCell ref="D8:D9"/>
    <mergeCell ref="E8:E9"/>
  </mergeCells>
  <dataValidations count="2">
    <dataValidation type="list" allowBlank="1" showInputMessage="1" showErrorMessage="1" promptTitle="Tipo de Risco" sqref="A42:C42">
      <formula1>$A$51:$A$52</formula1>
    </dataValidation>
    <dataValidation type="list" allowBlank="1" showInputMessage="1" showErrorMessage="1" sqref="C10:C39">
      <formula1>$D$50:$D$52</formula1>
    </dataValidation>
  </dataValidations>
  <pageMargins left="0.2902777777777778" right="0.47013888888888888" top="0.4" bottom="0.50972222222222219" header="0.51180555555555551" footer="0.51180555555555551"/>
  <pageSetup paperSize="9" scale="10" firstPageNumber="0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3631B9D9-75D0-4299-8083-4E9969DA6CC3}">
            <xm:f>NOT(ISERROR(SEARCH("-",C10)))</xm:f>
            <xm:f>"-"</xm:f>
            <x14:dxf>
              <font>
                <b/>
                <i val="0"/>
                <color auto="1"/>
              </font>
              <fill>
                <patternFill>
                  <bgColor theme="5" tint="0.39994506668294322"/>
                </patternFill>
              </fill>
            </x14:dxf>
          </x14:cfRule>
          <x14:cfRule type="containsText" priority="2" operator="containsText" id="{4D8427EE-79CD-4F44-9AEB-7BAC86B0F2D5}">
            <xm:f>NOT(ISERROR(SEARCH("+",C10)))</xm:f>
            <xm:f>"+"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3" operator="containsText" id="{00F72972-922F-4734-9859-7A1089C4DB5A}">
            <xm:f>NOT(ISERROR(SEARCH("-",C10)))</xm:f>
            <xm:f>"-"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4" operator="containsText" id="{D2E836E6-1D99-43E3-8ADE-6965F54ED53C}">
            <xm:f>NOT(ISERROR(SEARCH("+",C10)))</xm:f>
            <xm:f>"+"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5" operator="containsText" id="{F5CD6B00-7974-4B8D-B0E2-DB07E7A11323}">
            <xm:f>NOT(ISERROR(SEARCH("+",C10)))</xm:f>
            <xm:f>"+"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containsText" priority="6" operator="containsText" id="{0F2D32F3-A59C-49A1-95C5-7497962DCA37}">
            <xm:f>NOT(ISERROR(SEARCH("-",C10)))</xm:f>
            <xm:f>"-"</xm:f>
            <x14:dxf>
              <fill>
                <patternFill>
                  <bgColor rgb="FF00B0F0"/>
                </patternFill>
              </fill>
            </x14:dxf>
          </x14:cfRule>
          <xm:sqref>C10:C39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theme="7" tint="0.39997558519241921"/>
  </sheetPr>
  <dimension ref="A1:HU67"/>
  <sheetViews>
    <sheetView showGridLines="0" zoomScaleNormal="100" workbookViewId="0">
      <selection activeCell="A15" sqref="A15:A17"/>
    </sheetView>
  </sheetViews>
  <sheetFormatPr defaultColWidth="9.140625" defaultRowHeight="12.75"/>
  <cols>
    <col min="1" max="1" width="20.42578125" style="31" customWidth="1"/>
    <col min="2" max="3" width="3.7109375" style="31" customWidth="1"/>
    <col min="4" max="4" width="51.85546875" style="31" customWidth="1"/>
    <col min="5" max="5" width="2.7109375" style="30" customWidth="1"/>
    <col min="6" max="11" width="5.7109375" style="30" customWidth="1"/>
    <col min="12" max="12" width="2.7109375" style="48" customWidth="1"/>
    <col min="13" max="18" width="5.7109375" style="30" customWidth="1"/>
    <col min="19" max="19" width="2.7109375" style="48" customWidth="1"/>
    <col min="20" max="21" width="5.7109375" style="30" hidden="1" customWidth="1"/>
    <col min="22" max="22" width="5.7109375" style="48" hidden="1" customWidth="1"/>
    <col min="23" max="27" width="5.7109375" style="30" customWidth="1"/>
    <col min="28" max="28" width="2.7109375" style="30" customWidth="1"/>
    <col min="29" max="29" width="5.7109375" style="30" customWidth="1"/>
    <col min="30" max="30" width="19.5703125" style="30" customWidth="1"/>
    <col min="31" max="31" width="11.7109375" style="30" customWidth="1"/>
    <col min="32" max="32" width="9.140625" style="30" hidden="1" customWidth="1"/>
    <col min="33" max="125" width="9.140625" style="30"/>
    <col min="126" max="16384" width="9.140625" style="31"/>
  </cols>
  <sheetData>
    <row r="1" spans="1:229" s="28" customFormat="1" ht="30" customHeight="1">
      <c r="A1" s="277" t="s">
        <v>269</v>
      </c>
      <c r="B1" s="278"/>
      <c r="C1" s="278"/>
      <c r="D1" s="278"/>
      <c r="E1" s="278"/>
      <c r="F1" s="278"/>
      <c r="G1" s="278"/>
      <c r="H1" s="278"/>
      <c r="I1" s="278"/>
      <c r="J1" s="279"/>
      <c r="K1" s="279"/>
      <c r="L1" s="280"/>
      <c r="M1" s="280"/>
      <c r="N1" s="280"/>
      <c r="O1" s="280"/>
      <c r="P1" s="280"/>
      <c r="Q1" s="280"/>
      <c r="R1" s="278"/>
      <c r="S1" s="278"/>
      <c r="T1" s="278"/>
      <c r="U1" s="278"/>
      <c r="V1" s="278"/>
      <c r="W1" s="278" t="s">
        <v>105</v>
      </c>
      <c r="X1" s="281"/>
      <c r="Y1" s="281"/>
      <c r="Z1" s="281"/>
      <c r="AA1" s="281"/>
      <c r="AB1" s="281"/>
      <c r="AC1" s="281" t="str">
        <f>'Identificação dos Riscos'!G1</f>
        <v>SETEMBRO</v>
      </c>
      <c r="AD1" s="282"/>
      <c r="AE1" s="155"/>
      <c r="AF1" s="156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</row>
    <row r="2" spans="1:229" s="28" customFormat="1" ht="19.5" customHeight="1">
      <c r="A2" s="495" t="str">
        <f>Contexto!A3</f>
        <v>Unidade Administrativa:</v>
      </c>
      <c r="B2" s="496"/>
      <c r="C2" s="496"/>
      <c r="D2" s="171" t="str">
        <f>Contexto!B3</f>
        <v>c\SV</v>
      </c>
      <c r="E2" s="171"/>
      <c r="F2" s="171"/>
      <c r="G2" s="171"/>
      <c r="H2" s="171"/>
      <c r="I2" s="171"/>
      <c r="J2" s="495" t="str">
        <f>Contexto!A4</f>
        <v>Objetivo Estratégico:</v>
      </c>
      <c r="K2" s="496"/>
      <c r="L2" s="496"/>
      <c r="M2" s="496"/>
      <c r="N2" s="496"/>
      <c r="O2" s="496"/>
      <c r="P2" s="499" t="str">
        <f>Contexto!B4</f>
        <v>\\</v>
      </c>
      <c r="Q2" s="499"/>
      <c r="R2" s="499"/>
      <c r="S2" s="499"/>
      <c r="T2" s="499"/>
      <c r="U2" s="499"/>
      <c r="V2" s="499"/>
      <c r="W2" s="499"/>
      <c r="X2" s="499"/>
      <c r="Y2" s="499"/>
      <c r="Z2" s="499"/>
      <c r="AA2" s="499"/>
      <c r="AB2" s="499"/>
      <c r="AC2" s="499"/>
      <c r="AD2" s="500"/>
      <c r="AE2" s="154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</row>
    <row r="3" spans="1:229" s="28" customFormat="1" ht="19.5" customHeight="1">
      <c r="A3" s="497" t="str">
        <f>Contexto!A5</f>
        <v>Processo:</v>
      </c>
      <c r="B3" s="498"/>
      <c r="C3" s="498"/>
      <c r="D3" s="501" t="str">
        <f>Contexto!B5</f>
        <v>CS\CV\S</v>
      </c>
      <c r="E3" s="501"/>
      <c r="F3" s="501"/>
      <c r="G3" s="501"/>
      <c r="H3" s="501"/>
      <c r="I3" s="502"/>
      <c r="J3" s="497" t="str">
        <f>Contexto!A6</f>
        <v>Objetivo do Processo:</v>
      </c>
      <c r="K3" s="498"/>
      <c r="L3" s="498"/>
      <c r="M3" s="498"/>
      <c r="N3" s="498"/>
      <c r="O3" s="498"/>
      <c r="P3" s="501" t="str">
        <f>Contexto!B6</f>
        <v>\V\SV</v>
      </c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501"/>
      <c r="AC3" s="501"/>
      <c r="AD3" s="502"/>
      <c r="AE3" s="154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</row>
    <row r="4" spans="1:229" s="28" customFormat="1" ht="19.5" customHeight="1">
      <c r="A4" s="495" t="s">
        <v>235</v>
      </c>
      <c r="B4" s="496"/>
      <c r="C4" s="496"/>
      <c r="D4" s="499">
        <f>Contexto!B11</f>
        <v>0</v>
      </c>
      <c r="E4" s="499"/>
      <c r="F4" s="499"/>
      <c r="G4" s="499"/>
      <c r="H4" s="499"/>
      <c r="I4" s="500"/>
      <c r="J4" s="495" t="s">
        <v>270</v>
      </c>
      <c r="K4" s="496"/>
      <c r="L4" s="496"/>
      <c r="M4" s="496"/>
      <c r="N4" s="496"/>
      <c r="O4" s="496"/>
      <c r="P4" s="499">
        <f>Contexto!B12</f>
        <v>0</v>
      </c>
      <c r="Q4" s="499"/>
      <c r="R4" s="499"/>
      <c r="S4" s="499"/>
      <c r="T4" s="499"/>
      <c r="U4" s="499"/>
      <c r="V4" s="499"/>
      <c r="W4" s="499"/>
      <c r="X4" s="499"/>
      <c r="Y4" s="499"/>
      <c r="Z4" s="499"/>
      <c r="AA4" s="499"/>
      <c r="AB4" s="499"/>
      <c r="AC4" s="499"/>
      <c r="AD4" s="500"/>
      <c r="AE4" s="23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</row>
    <row r="5" spans="1:229" s="28" customFormat="1" ht="19.5" customHeight="1" thickBot="1">
      <c r="A5" s="215" t="s">
        <v>236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3"/>
      <c r="AE5" s="23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  <c r="FY5" s="29"/>
      <c r="FZ5" s="29"/>
      <c r="GA5" s="29"/>
      <c r="GB5" s="29"/>
      <c r="GC5" s="29"/>
      <c r="GD5" s="29"/>
      <c r="GE5" s="29"/>
      <c r="GF5" s="29"/>
      <c r="GG5" s="29"/>
      <c r="GH5" s="29"/>
      <c r="GI5" s="29"/>
      <c r="GJ5" s="29"/>
      <c r="GK5" s="29"/>
      <c r="GL5" s="29"/>
      <c r="GM5" s="29"/>
      <c r="GN5" s="29"/>
      <c r="GO5" s="29"/>
      <c r="GP5" s="29"/>
      <c r="GQ5" s="29"/>
      <c r="GR5" s="29"/>
      <c r="GS5" s="29"/>
      <c r="GT5" s="29"/>
      <c r="GU5" s="29"/>
      <c r="GV5" s="29"/>
      <c r="GW5" s="29"/>
      <c r="GX5" s="29"/>
      <c r="GY5" s="29"/>
      <c r="GZ5" s="29"/>
      <c r="HA5" s="29"/>
      <c r="HB5" s="29"/>
      <c r="HC5" s="29"/>
      <c r="HD5" s="29"/>
      <c r="HE5" s="29"/>
      <c r="HF5" s="29"/>
      <c r="HG5" s="29"/>
      <c r="HH5" s="29"/>
      <c r="HI5" s="29"/>
      <c r="HJ5" s="29"/>
      <c r="HK5" s="29"/>
      <c r="HL5" s="29"/>
      <c r="HM5" s="29"/>
      <c r="HN5" s="29"/>
      <c r="HO5" s="29"/>
      <c r="HP5" s="29"/>
      <c r="HQ5" s="29"/>
      <c r="HR5" s="29"/>
      <c r="HS5" s="29"/>
      <c r="HT5" s="29"/>
    </row>
    <row r="6" spans="1:229" s="28" customFormat="1" ht="19.5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23"/>
      <c r="AA6" s="23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  <c r="HN6" s="29"/>
      <c r="HO6" s="29"/>
      <c r="HP6" s="29"/>
      <c r="HQ6" s="29"/>
    </row>
    <row r="7" spans="1:229" ht="30" customHeight="1" thickBot="1">
      <c r="A7" s="461" t="s">
        <v>38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  <c r="O7" s="461"/>
      <c r="P7" s="461"/>
      <c r="Q7" s="461"/>
      <c r="R7" s="461"/>
      <c r="S7" s="461"/>
      <c r="T7" s="461"/>
      <c r="U7" s="461"/>
      <c r="V7" s="461"/>
      <c r="W7" s="461"/>
      <c r="X7" s="461"/>
      <c r="Y7" s="461"/>
      <c r="Z7" s="461"/>
      <c r="AA7" s="461"/>
      <c r="AB7" s="461"/>
      <c r="AC7" s="461"/>
      <c r="AD7" s="461"/>
      <c r="AE7" s="214"/>
    </row>
    <row r="8" spans="1:229" ht="38.25" customHeight="1" thickBot="1">
      <c r="A8" s="89"/>
      <c r="B8" s="89"/>
      <c r="C8" s="89"/>
      <c r="F8" s="441" t="s">
        <v>176</v>
      </c>
      <c r="G8" s="442"/>
      <c r="H8" s="442"/>
      <c r="I8" s="442"/>
      <c r="J8" s="442"/>
      <c r="K8" s="443"/>
      <c r="L8" s="90"/>
      <c r="M8" s="441" t="s">
        <v>263</v>
      </c>
      <c r="N8" s="442"/>
      <c r="O8" s="442"/>
      <c r="P8" s="442"/>
      <c r="Q8" s="442"/>
      <c r="R8" s="443"/>
      <c r="S8" s="136"/>
      <c r="T8" s="464" t="s">
        <v>119</v>
      </c>
      <c r="U8" s="465"/>
      <c r="V8" s="152"/>
      <c r="W8" s="478" t="s">
        <v>265</v>
      </c>
      <c r="X8" s="479"/>
      <c r="Y8" s="479"/>
      <c r="Z8" s="479"/>
      <c r="AA8" s="480"/>
      <c r="AB8" s="144"/>
      <c r="AC8" s="464" t="s">
        <v>266</v>
      </c>
      <c r="AD8" s="465"/>
      <c r="AE8" s="91"/>
    </row>
    <row r="9" spans="1:229" ht="18.75" customHeight="1">
      <c r="A9" s="489" t="str">
        <f>D3</f>
        <v>CS\CV\S</v>
      </c>
      <c r="B9" s="490"/>
      <c r="C9" s="491"/>
      <c r="D9" s="481" t="s">
        <v>24</v>
      </c>
      <c r="E9" s="207"/>
      <c r="F9" s="476" t="s">
        <v>103</v>
      </c>
      <c r="G9" s="448" t="s">
        <v>251</v>
      </c>
      <c r="H9" s="449"/>
      <c r="I9" s="449"/>
      <c r="J9" s="449"/>
      <c r="K9" s="450"/>
      <c r="L9" s="72"/>
      <c r="M9" s="476" t="s">
        <v>102</v>
      </c>
      <c r="N9" s="448" t="s">
        <v>257</v>
      </c>
      <c r="O9" s="449"/>
      <c r="P9" s="449"/>
      <c r="Q9" s="449"/>
      <c r="R9" s="450"/>
      <c r="S9" s="137"/>
      <c r="T9" s="466"/>
      <c r="U9" s="467"/>
      <c r="V9" s="137"/>
      <c r="W9" s="476" t="s">
        <v>19</v>
      </c>
      <c r="X9" s="448" t="s">
        <v>264</v>
      </c>
      <c r="Y9" s="449"/>
      <c r="Z9" s="449"/>
      <c r="AA9" s="450"/>
      <c r="AB9" s="69"/>
      <c r="AC9" s="466"/>
      <c r="AD9" s="467"/>
      <c r="AE9" s="91"/>
    </row>
    <row r="10" spans="1:229" ht="34.5" customHeight="1" thickBot="1">
      <c r="A10" s="492"/>
      <c r="B10" s="493"/>
      <c r="C10" s="494"/>
      <c r="D10" s="482"/>
      <c r="E10" s="71"/>
      <c r="F10" s="477"/>
      <c r="G10" s="451" t="s">
        <v>252</v>
      </c>
      <c r="H10" s="445" t="s">
        <v>253</v>
      </c>
      <c r="I10" s="445" t="s">
        <v>254</v>
      </c>
      <c r="J10" s="445" t="s">
        <v>255</v>
      </c>
      <c r="K10" s="444" t="s">
        <v>256</v>
      </c>
      <c r="L10" s="72"/>
      <c r="M10" s="477"/>
      <c r="N10" s="451" t="s">
        <v>258</v>
      </c>
      <c r="O10" s="445" t="s">
        <v>259</v>
      </c>
      <c r="P10" s="445" t="s">
        <v>260</v>
      </c>
      <c r="Q10" s="445" t="s">
        <v>261</v>
      </c>
      <c r="R10" s="444" t="s">
        <v>262</v>
      </c>
      <c r="S10" s="138"/>
      <c r="T10" s="468"/>
      <c r="U10" s="469"/>
      <c r="V10" s="138"/>
      <c r="W10" s="477"/>
      <c r="X10" s="451" t="s">
        <v>62</v>
      </c>
      <c r="Y10" s="445" t="s">
        <v>87</v>
      </c>
      <c r="Z10" s="445" t="s">
        <v>63</v>
      </c>
      <c r="AA10" s="444" t="s">
        <v>61</v>
      </c>
      <c r="AB10" s="69"/>
      <c r="AC10" s="466"/>
      <c r="AD10" s="467"/>
      <c r="AE10" s="91"/>
    </row>
    <row r="11" spans="1:229" ht="120" customHeight="1">
      <c r="A11" s="462" t="str">
        <f>P3</f>
        <v>\V\SV</v>
      </c>
      <c r="B11" s="487" t="s">
        <v>198</v>
      </c>
      <c r="C11" s="487" t="s">
        <v>230</v>
      </c>
      <c r="D11" s="482"/>
      <c r="E11" s="71"/>
      <c r="F11" s="477"/>
      <c r="G11" s="452"/>
      <c r="H11" s="446"/>
      <c r="I11" s="446"/>
      <c r="J11" s="446"/>
      <c r="K11" s="447"/>
      <c r="L11" s="72"/>
      <c r="M11" s="477"/>
      <c r="N11" s="451"/>
      <c r="O11" s="445"/>
      <c r="P11" s="445"/>
      <c r="Q11" s="445"/>
      <c r="R11" s="444"/>
      <c r="S11" s="138"/>
      <c r="T11" s="470" t="s">
        <v>118</v>
      </c>
      <c r="U11" s="471"/>
      <c r="V11" s="138"/>
      <c r="W11" s="477"/>
      <c r="X11" s="451"/>
      <c r="Y11" s="445"/>
      <c r="Z11" s="445"/>
      <c r="AA11" s="444"/>
      <c r="AB11" s="69"/>
      <c r="AC11" s="485" t="s">
        <v>268</v>
      </c>
      <c r="AD11" s="486"/>
      <c r="AE11" s="27"/>
    </row>
    <row r="12" spans="1:229" ht="21.95" hidden="1" customHeight="1" thickTop="1">
      <c r="A12" s="462"/>
      <c r="B12" s="488"/>
      <c r="C12" s="488"/>
      <c r="D12" s="483" t="s">
        <v>39</v>
      </c>
      <c r="E12" s="65"/>
      <c r="F12" s="477"/>
      <c r="G12" s="101"/>
      <c r="H12" s="102"/>
      <c r="I12" s="102"/>
      <c r="J12" s="102"/>
      <c r="K12" s="103"/>
      <c r="L12" s="72"/>
      <c r="M12" s="477"/>
      <c r="N12" s="101"/>
      <c r="O12" s="102"/>
      <c r="P12" s="102"/>
      <c r="Q12" s="102"/>
      <c r="R12" s="103"/>
      <c r="S12" s="139"/>
      <c r="T12" s="472"/>
      <c r="U12" s="473"/>
      <c r="V12" s="139"/>
      <c r="W12" s="477"/>
      <c r="X12" s="149" t="s">
        <v>110</v>
      </c>
      <c r="Y12" s="150" t="s">
        <v>111</v>
      </c>
      <c r="Z12" s="150" t="s">
        <v>112</v>
      </c>
      <c r="AA12" s="151" t="s">
        <v>113</v>
      </c>
      <c r="AB12" s="69"/>
      <c r="AC12" s="208"/>
      <c r="AD12" s="209"/>
      <c r="AE12" s="27"/>
    </row>
    <row r="13" spans="1:229" ht="14.25" customHeight="1" thickBot="1">
      <c r="A13" s="462"/>
      <c r="B13" s="488"/>
      <c r="C13" s="488"/>
      <c r="D13" s="484"/>
      <c r="E13" s="65"/>
      <c r="F13" s="477"/>
      <c r="G13" s="222">
        <v>1</v>
      </c>
      <c r="H13" s="223">
        <v>2</v>
      </c>
      <c r="I13" s="223">
        <v>3</v>
      </c>
      <c r="J13" s="223">
        <v>4</v>
      </c>
      <c r="K13" s="224">
        <v>5</v>
      </c>
      <c r="L13" s="72"/>
      <c r="M13" s="477"/>
      <c r="N13" s="104">
        <v>1</v>
      </c>
      <c r="O13" s="105">
        <v>2</v>
      </c>
      <c r="P13" s="105">
        <v>3</v>
      </c>
      <c r="Q13" s="105">
        <v>4</v>
      </c>
      <c r="R13" s="106">
        <v>5</v>
      </c>
      <c r="S13" s="77"/>
      <c r="T13" s="472"/>
      <c r="U13" s="473"/>
      <c r="V13" s="77"/>
      <c r="W13" s="477"/>
      <c r="X13" s="104">
        <v>1</v>
      </c>
      <c r="Y13" s="105">
        <v>2</v>
      </c>
      <c r="Z13" s="105">
        <v>3</v>
      </c>
      <c r="AA13" s="106">
        <v>4</v>
      </c>
      <c r="AB13" s="70"/>
      <c r="AC13" s="459" t="s">
        <v>267</v>
      </c>
      <c r="AD13" s="460"/>
      <c r="AE13" s="27"/>
    </row>
    <row r="14" spans="1:229" ht="26.25" hidden="1" customHeight="1" thickBot="1">
      <c r="A14" s="463"/>
      <c r="B14" s="488"/>
      <c r="C14" s="488"/>
      <c r="D14" s="484"/>
      <c r="E14" s="65"/>
      <c r="F14" s="97"/>
      <c r="G14" s="107" t="s">
        <v>71</v>
      </c>
      <c r="H14" s="108" t="s">
        <v>72</v>
      </c>
      <c r="I14" s="108" t="s">
        <v>92</v>
      </c>
      <c r="J14" s="108" t="s">
        <v>73</v>
      </c>
      <c r="K14" s="109" t="s">
        <v>74</v>
      </c>
      <c r="L14" s="72"/>
      <c r="M14" s="97"/>
      <c r="N14" s="107" t="s">
        <v>90</v>
      </c>
      <c r="O14" s="108" t="s">
        <v>91</v>
      </c>
      <c r="P14" s="108" t="s">
        <v>92</v>
      </c>
      <c r="Q14" s="108" t="s">
        <v>93</v>
      </c>
      <c r="R14" s="109" t="s">
        <v>94</v>
      </c>
      <c r="S14" s="140"/>
      <c r="T14" s="474"/>
      <c r="U14" s="475"/>
      <c r="V14" s="140"/>
      <c r="W14" s="97"/>
      <c r="X14" s="148" t="s">
        <v>114</v>
      </c>
      <c r="Y14" s="146" t="s">
        <v>117</v>
      </c>
      <c r="Z14" s="146" t="s">
        <v>115</v>
      </c>
      <c r="AA14" s="147" t="s">
        <v>116</v>
      </c>
      <c r="AB14" s="69"/>
      <c r="AC14" s="208"/>
      <c r="AD14" s="209"/>
      <c r="AE14" s="27"/>
    </row>
    <row r="15" spans="1:229" ht="30" customHeight="1" thickBot="1">
      <c r="A15" s="420" t="str">
        <f>INDEX('Identificação dos Riscos'!A10:A$36,ROWS('Identificação dos Riscos'!A10))</f>
        <v>Subprocesso / Atividade / Etapa 1</v>
      </c>
      <c r="B15" s="216" t="str">
        <f>'Identificação dos Riscos'!B10</f>
        <v>1</v>
      </c>
      <c r="C15" s="216" t="str">
        <f>'Identificação dos Riscos'!C10</f>
        <v>+</v>
      </c>
      <c r="D15" s="217" t="str">
        <f>'Identificação dos Riscos'!D10</f>
        <v>Evento 1</v>
      </c>
      <c r="E15" s="66"/>
      <c r="F15" s="111">
        <v>5</v>
      </c>
      <c r="G15" s="426" t="str">
        <f>IF(F15&gt;5,"Nota inválida",HLOOKUP(F15,$G$13:$K$14,2,0))</f>
        <v>Muito Alta</v>
      </c>
      <c r="H15" s="427" t="str">
        <f>IF(G15&gt;5,"Nota inválida",HLOOKUP(G15,#REF!,2,0))</f>
        <v>Nota inválida</v>
      </c>
      <c r="I15" s="427" t="str">
        <f>IF(H15&gt;5,"Nota inválida",HLOOKUP(H15,#REF!,2,0))</f>
        <v>Nota inválida</v>
      </c>
      <c r="J15" s="427" t="str">
        <f>IF(I15&gt;5,"Nota inválida",HLOOKUP(I15,#REF!,2,0))</f>
        <v>Nota inválida</v>
      </c>
      <c r="K15" s="428" t="str">
        <f>IF(J15&gt;5,"Nota inválida",HLOOKUP(J15,#REF!,2,0))</f>
        <v>Nota inválida</v>
      </c>
      <c r="L15" s="68"/>
      <c r="M15" s="111">
        <v>5</v>
      </c>
      <c r="N15" s="456" t="str">
        <f>IF(M15&gt;5,"Nota inválida",HLOOKUP(M15,$N$13:$R$14,2,0))</f>
        <v>Muito Alto</v>
      </c>
      <c r="O15" s="457" t="str">
        <f>IF(N15&gt;5,"Nota inválida",HLOOKUP(N15,#REF!,2,0))</f>
        <v>Nota inválida</v>
      </c>
      <c r="P15" s="457" t="str">
        <f>IF(O15&gt;5,"Nota inválida",HLOOKUP(O15,#REF!,2,0))</f>
        <v>Nota inválida</v>
      </c>
      <c r="Q15" s="457" t="str">
        <f>IF(P15&gt;5,"Nota inválida",HLOOKUP(P15,#REF!,2,0))</f>
        <v>Nota inválida</v>
      </c>
      <c r="R15" s="458" t="str">
        <f>IF(Q15&gt;5,"Nota inválida",HLOOKUP(Q15,#REF!,2,0))</f>
        <v>Nota inválida</v>
      </c>
      <c r="S15" s="141"/>
      <c r="T15" s="100">
        <f>F15*M15</f>
        <v>25</v>
      </c>
      <c r="U15" s="43" t="str">
        <f>IF(T15&lt;5,"Risco Pequeno",IF(T15&lt;10,"Risco Moderado",IF(T15&lt;17,"Risco Alto","Risco Crítico")))</f>
        <v>Risco Crítico</v>
      </c>
      <c r="V15" s="141"/>
      <c r="W15" s="111">
        <v>4</v>
      </c>
      <c r="X15" s="453" t="str">
        <f>IF(W15&gt;4,"Nota inválida",HLOOKUP(W15,$X$13:$AA$14,2,0))</f>
        <v>ESTRATÉGICO</v>
      </c>
      <c r="Y15" s="454"/>
      <c r="Z15" s="454"/>
      <c r="AA15" s="455"/>
      <c r="AB15" s="145"/>
      <c r="AC15" s="100">
        <f>F15*M15*AF15</f>
        <v>25</v>
      </c>
      <c r="AD15" s="153" t="str">
        <f>IF(AC15&lt;6,"Risco Pequeno",IF(AC15&lt;13,"Risco Moderado",IF(AC15&lt;20,"Risco Alto","Risco Crítico")))</f>
        <v>Risco Crítico</v>
      </c>
      <c r="AE15" s="164"/>
      <c r="AF15" s="15">
        <f t="shared" ref="AF15:AF44" si="0">IF(AND(W15&gt;0,M15&gt;0), HLOOKUP(W15,categoria_de_risco,7-M15,FALSE)/100,"")</f>
        <v>1</v>
      </c>
    </row>
    <row r="16" spans="1:229" ht="30" customHeight="1" thickTop="1" thickBot="1">
      <c r="A16" s="420"/>
      <c r="B16" s="198" t="str">
        <f>'Identificação dos Riscos'!B11</f>
        <v>2</v>
      </c>
      <c r="C16" s="198" t="str">
        <f>'Identificação dos Riscos'!C11</f>
        <v>-</v>
      </c>
      <c r="D16" s="218" t="str">
        <f>'Identificação dos Riscos'!D11</f>
        <v>Evento 2</v>
      </c>
      <c r="E16" s="66"/>
      <c r="F16" s="111">
        <v>4</v>
      </c>
      <c r="G16" s="422" t="str">
        <f>IF(F16&gt;5,"Nota inválida",HLOOKUP(F16,$G$13:$K$14,2,0))</f>
        <v>Alta</v>
      </c>
      <c r="H16" s="423" t="str">
        <f>IF(G16&gt;5,"Nota inválida",HLOOKUP(G16,#REF!,2,0))</f>
        <v>Nota inválida</v>
      </c>
      <c r="I16" s="423" t="str">
        <f>IF(H16&gt;5,"Nota inválida",HLOOKUP(H16,#REF!,2,0))</f>
        <v>Nota inválida</v>
      </c>
      <c r="J16" s="423" t="str">
        <f>IF(I16&gt;5,"Nota inválida",HLOOKUP(I16,#REF!,2,0))</f>
        <v>Nota inválida</v>
      </c>
      <c r="K16" s="424" t="str">
        <f>IF(J16&gt;5,"Nota inválida",HLOOKUP(J16,#REF!,2,0))</f>
        <v>Nota inválida</v>
      </c>
      <c r="L16" s="68"/>
      <c r="M16" s="111">
        <v>4</v>
      </c>
      <c r="N16" s="426" t="str">
        <f t="shared" ref="N16:N44" si="1">IF(M16&gt;5,"Nota inválida",HLOOKUP(M16,$N$13:$R$14,2,0))</f>
        <v>Alto</v>
      </c>
      <c r="O16" s="427" t="str">
        <f>IF(N16&gt;5,"Nota inválida",HLOOKUP(N16,#REF!,2,0))</f>
        <v>Nota inválida</v>
      </c>
      <c r="P16" s="427" t="str">
        <f>IF(O16&gt;5,"Nota inválida",HLOOKUP(O16,#REF!,2,0))</f>
        <v>Nota inválida</v>
      </c>
      <c r="Q16" s="427" t="str">
        <f>IF(P16&gt;5,"Nota inválida",HLOOKUP(P16,#REF!,2,0))</f>
        <v>Nota inválida</v>
      </c>
      <c r="R16" s="428" t="str">
        <f>IF(Q16&gt;5,"Nota inválida",HLOOKUP(Q16,#REF!,2,0))</f>
        <v>Nota inválida</v>
      </c>
      <c r="S16" s="141"/>
      <c r="T16" s="100">
        <f t="shared" ref="T16:T44" si="2">F16*M16</f>
        <v>16</v>
      </c>
      <c r="U16" s="43" t="str">
        <f t="shared" ref="U16:U44" si="3">IF(T16&lt;5,"Risco Pequeno",IF(T16&lt;10,"Risco Moderado",IF(T16&lt;17,"Risco Alto","Risco Crítico")))</f>
        <v>Risco Alto</v>
      </c>
      <c r="V16" s="141"/>
      <c r="W16" s="111">
        <v>4</v>
      </c>
      <c r="X16" s="435" t="str">
        <f>IF(W16&gt;4,"Nota inválida",HLOOKUP(W16,$X$13:$AA$14,2,0))</f>
        <v>ESTRATÉGICO</v>
      </c>
      <c r="Y16" s="436"/>
      <c r="Z16" s="436"/>
      <c r="AA16" s="437"/>
      <c r="AB16" s="145"/>
      <c r="AC16" s="100">
        <f>F16*M16*AF16</f>
        <v>15.2</v>
      </c>
      <c r="AD16" s="153" t="str">
        <f t="shared" ref="AD16:AD44" si="4">IF(AC16&lt;6,"Risco Pequeno",IF(AC16&lt;13,"Risco Moderado",IF(AC16&lt;20,"Risco Alto","Risco Crítico")))</f>
        <v>Risco Alto</v>
      </c>
      <c r="AE16" s="164"/>
      <c r="AF16" s="15">
        <f t="shared" si="0"/>
        <v>0.95</v>
      </c>
    </row>
    <row r="17" spans="1:32" ht="30" customHeight="1" thickTop="1" thickBot="1">
      <c r="A17" s="421"/>
      <c r="B17" s="198" t="str">
        <f>'Identificação dos Riscos'!B12</f>
        <v>3</v>
      </c>
      <c r="C17" s="198" t="str">
        <f>'Identificação dos Riscos'!C12</f>
        <v>-</v>
      </c>
      <c r="D17" s="218" t="str">
        <f>'Identificação dos Riscos'!D12</f>
        <v>Evento 3</v>
      </c>
      <c r="E17" s="66"/>
      <c r="F17" s="111">
        <v>3</v>
      </c>
      <c r="G17" s="422" t="str">
        <f t="shared" ref="G17:G44" si="5">IF(F17&gt;5,"Nota inválida",HLOOKUP(F17,$G$13:$K$14,2,0))</f>
        <v>Médio</v>
      </c>
      <c r="H17" s="423" t="str">
        <f>IF(G17&gt;5,"Nota inválida",HLOOKUP(G17,#REF!,2,0))</f>
        <v>Nota inválida</v>
      </c>
      <c r="I17" s="423" t="str">
        <f>IF(H17&gt;5,"Nota inválida",HLOOKUP(H17,#REF!,2,0))</f>
        <v>Nota inválida</v>
      </c>
      <c r="J17" s="423" t="str">
        <f>IF(I17&gt;5,"Nota inválida",HLOOKUP(I17,#REF!,2,0))</f>
        <v>Nota inválida</v>
      </c>
      <c r="K17" s="424" t="str">
        <f>IF(J17&gt;5,"Nota inválida",HLOOKUP(J17,#REF!,2,0))</f>
        <v>Nota inválida</v>
      </c>
      <c r="L17" s="68"/>
      <c r="M17" s="111">
        <v>3</v>
      </c>
      <c r="N17" s="426" t="str">
        <f t="shared" si="1"/>
        <v>Médio</v>
      </c>
      <c r="O17" s="427" t="str">
        <f>IF(N17&gt;5,"Nota inválida",HLOOKUP(N17,#REF!,2,0))</f>
        <v>Nota inválida</v>
      </c>
      <c r="P17" s="427" t="str">
        <f>IF(O17&gt;5,"Nota inválida",HLOOKUP(O17,#REF!,2,0))</f>
        <v>Nota inválida</v>
      </c>
      <c r="Q17" s="427" t="str">
        <f>IF(P17&gt;5,"Nota inválida",HLOOKUP(P17,#REF!,2,0))</f>
        <v>Nota inválida</v>
      </c>
      <c r="R17" s="428" t="str">
        <f>IF(Q17&gt;5,"Nota inválida",HLOOKUP(Q17,#REF!,2,0))</f>
        <v>Nota inválida</v>
      </c>
      <c r="S17" s="141"/>
      <c r="T17" s="100">
        <f t="shared" si="2"/>
        <v>9</v>
      </c>
      <c r="U17" s="43" t="str">
        <f t="shared" si="3"/>
        <v>Risco Moderado</v>
      </c>
      <c r="V17" s="141"/>
      <c r="W17" s="111">
        <v>3</v>
      </c>
      <c r="X17" s="435" t="str">
        <f t="shared" ref="X17:X43" si="6">IF(W17&gt;4,"Nota inválida",HLOOKUP(W17,$X$13:$AA$14,2,0))</f>
        <v>CONFORMIDADE</v>
      </c>
      <c r="Y17" s="436"/>
      <c r="Z17" s="436"/>
      <c r="AA17" s="437"/>
      <c r="AB17" s="145"/>
      <c r="AC17" s="100">
        <f t="shared" ref="AC17:AC43" si="7">F17*M17*AF17</f>
        <v>7.6499999999999995</v>
      </c>
      <c r="AD17" s="153" t="str">
        <f t="shared" si="4"/>
        <v>Risco Moderado</v>
      </c>
      <c r="AE17" s="164"/>
      <c r="AF17" s="15">
        <f t="shared" si="0"/>
        <v>0.85</v>
      </c>
    </row>
    <row r="18" spans="1:32" ht="30" customHeight="1" thickTop="1" thickBot="1">
      <c r="A18" s="420" t="str">
        <f>INDEX('Identificação dos Riscos'!A13:A$36,ROWS('Identificação dos Riscos'!A13))</f>
        <v>Subprocesso / Atividade / Etapa 2</v>
      </c>
      <c r="B18" s="198" t="str">
        <f>'Identificação dos Riscos'!B13</f>
        <v>4</v>
      </c>
      <c r="C18" s="198">
        <f>'Identificação dos Riscos'!C13</f>
        <v>0</v>
      </c>
      <c r="D18" s="218" t="str">
        <f>'Identificação dos Riscos'!D13</f>
        <v>Evento 1</v>
      </c>
      <c r="E18" s="66"/>
      <c r="F18" s="111">
        <v>2</v>
      </c>
      <c r="G18" s="422" t="str">
        <f t="shared" si="5"/>
        <v>Baixa</v>
      </c>
      <c r="H18" s="423" t="str">
        <f>IF(G18&gt;5,"Nota inválida",HLOOKUP(G18,#REF!,2,0))</f>
        <v>Nota inválida</v>
      </c>
      <c r="I18" s="423" t="str">
        <f>IF(H18&gt;5,"Nota inválida",HLOOKUP(H18,#REF!,2,0))</f>
        <v>Nota inválida</v>
      </c>
      <c r="J18" s="423" t="str">
        <f>IF(I18&gt;5,"Nota inválida",HLOOKUP(I18,#REF!,2,0))</f>
        <v>Nota inválida</v>
      </c>
      <c r="K18" s="424" t="str">
        <f>IF(J18&gt;5,"Nota inválida",HLOOKUP(J18,#REF!,2,0))</f>
        <v>Nota inválida</v>
      </c>
      <c r="L18" s="68"/>
      <c r="M18" s="111">
        <v>2</v>
      </c>
      <c r="N18" s="426" t="str">
        <f t="shared" si="1"/>
        <v>Baixo</v>
      </c>
      <c r="O18" s="427" t="str">
        <f>IF(N18&gt;5,"Nota inválida",HLOOKUP(N18,#REF!,2,0))</f>
        <v>Nota inválida</v>
      </c>
      <c r="P18" s="427" t="str">
        <f>IF(O18&gt;5,"Nota inválida",HLOOKUP(O18,#REF!,2,0))</f>
        <v>Nota inválida</v>
      </c>
      <c r="Q18" s="427" t="str">
        <f>IF(P18&gt;5,"Nota inválida",HLOOKUP(P18,#REF!,2,0))</f>
        <v>Nota inválida</v>
      </c>
      <c r="R18" s="428" t="str">
        <f>IF(Q18&gt;5,"Nota inválida",HLOOKUP(Q18,#REF!,2,0))</f>
        <v>Nota inválida</v>
      </c>
      <c r="S18" s="141"/>
      <c r="T18" s="100">
        <f t="shared" si="2"/>
        <v>4</v>
      </c>
      <c r="U18" s="43" t="str">
        <f t="shared" si="3"/>
        <v>Risco Pequeno</v>
      </c>
      <c r="V18" s="141"/>
      <c r="W18" s="111">
        <v>2</v>
      </c>
      <c r="X18" s="435" t="str">
        <f t="shared" si="6"/>
        <v>IMAGEM</v>
      </c>
      <c r="Y18" s="436"/>
      <c r="Z18" s="436"/>
      <c r="AA18" s="437"/>
      <c r="AB18" s="145"/>
      <c r="AC18" s="100">
        <f t="shared" si="7"/>
        <v>3</v>
      </c>
      <c r="AD18" s="153" t="str">
        <f t="shared" si="4"/>
        <v>Risco Pequeno</v>
      </c>
      <c r="AE18" s="164"/>
      <c r="AF18" s="15">
        <f t="shared" si="0"/>
        <v>0.75</v>
      </c>
    </row>
    <row r="19" spans="1:32" s="30" customFormat="1" ht="30" customHeight="1" thickTop="1" thickBot="1">
      <c r="A19" s="420"/>
      <c r="B19" s="198" t="str">
        <f>'Identificação dos Riscos'!B14</f>
        <v>5</v>
      </c>
      <c r="C19" s="198" t="str">
        <f>'Identificação dos Riscos'!C14</f>
        <v>-</v>
      </c>
      <c r="D19" s="218" t="str">
        <f>'Identificação dos Riscos'!D14</f>
        <v>Evento 2</v>
      </c>
      <c r="E19" s="66"/>
      <c r="F19" s="111">
        <v>1</v>
      </c>
      <c r="G19" s="422" t="str">
        <f t="shared" si="5"/>
        <v>Muito baixa</v>
      </c>
      <c r="H19" s="423" t="str">
        <f>IF(G19&gt;5,"Nota inválida",HLOOKUP(G19,#REF!,2,0))</f>
        <v>Nota inválida</v>
      </c>
      <c r="I19" s="423" t="str">
        <f>IF(H19&gt;5,"Nota inválida",HLOOKUP(H19,#REF!,2,0))</f>
        <v>Nota inválida</v>
      </c>
      <c r="J19" s="423" t="str">
        <f>IF(I19&gt;5,"Nota inválida",HLOOKUP(I19,#REF!,2,0))</f>
        <v>Nota inválida</v>
      </c>
      <c r="K19" s="424" t="str">
        <f>IF(J19&gt;5,"Nota inválida",HLOOKUP(J19,#REF!,2,0))</f>
        <v>Nota inválida</v>
      </c>
      <c r="L19" s="68"/>
      <c r="M19" s="111">
        <v>1</v>
      </c>
      <c r="N19" s="426" t="str">
        <f t="shared" si="1"/>
        <v>Muito baixo</v>
      </c>
      <c r="O19" s="427" t="str">
        <f>IF(N19&gt;5,"Nota inválida",HLOOKUP(N19,#REF!,2,0))</f>
        <v>Nota inválida</v>
      </c>
      <c r="P19" s="427" t="str">
        <f>IF(O19&gt;5,"Nota inválida",HLOOKUP(O19,#REF!,2,0))</f>
        <v>Nota inválida</v>
      </c>
      <c r="Q19" s="427" t="str">
        <f>IF(P19&gt;5,"Nota inválida",HLOOKUP(P19,#REF!,2,0))</f>
        <v>Nota inválida</v>
      </c>
      <c r="R19" s="428" t="str">
        <f>IF(Q19&gt;5,"Nota inválida",HLOOKUP(Q19,#REF!,2,0))</f>
        <v>Nota inválida</v>
      </c>
      <c r="S19" s="141"/>
      <c r="T19" s="100">
        <f t="shared" si="2"/>
        <v>1</v>
      </c>
      <c r="U19" s="43" t="str">
        <f t="shared" si="3"/>
        <v>Risco Pequeno</v>
      </c>
      <c r="V19" s="141"/>
      <c r="W19" s="111">
        <v>1</v>
      </c>
      <c r="X19" s="435" t="str">
        <f t="shared" si="6"/>
        <v>OPERACIONAL</v>
      </c>
      <c r="Y19" s="436"/>
      <c r="Z19" s="436"/>
      <c r="AA19" s="437"/>
      <c r="AB19" s="145"/>
      <c r="AC19" s="100">
        <f t="shared" si="7"/>
        <v>0.65</v>
      </c>
      <c r="AD19" s="153" t="str">
        <f t="shared" si="4"/>
        <v>Risco Pequeno</v>
      </c>
      <c r="AE19" s="164"/>
      <c r="AF19" s="15">
        <f t="shared" si="0"/>
        <v>0.65</v>
      </c>
    </row>
    <row r="20" spans="1:32" s="30" customFormat="1" ht="30" customHeight="1" thickTop="1" thickBot="1">
      <c r="A20" s="421"/>
      <c r="B20" s="198" t="str">
        <f>'Identificação dos Riscos'!B15</f>
        <v>6</v>
      </c>
      <c r="C20" s="198" t="str">
        <f>'Identificação dos Riscos'!C15</f>
        <v>+</v>
      </c>
      <c r="D20" s="218" t="str">
        <f>'Identificação dos Riscos'!D15</f>
        <v>Evento 3</v>
      </c>
      <c r="E20" s="66"/>
      <c r="F20" s="111">
        <v>1</v>
      </c>
      <c r="G20" s="422" t="str">
        <f t="shared" si="5"/>
        <v>Muito baixa</v>
      </c>
      <c r="H20" s="423" t="str">
        <f>IF(G20&gt;5,"Nota inválida",HLOOKUP(G20,#REF!,2,0))</f>
        <v>Nota inválida</v>
      </c>
      <c r="I20" s="423" t="str">
        <f>IF(H20&gt;5,"Nota inválida",HLOOKUP(H20,#REF!,2,0))</f>
        <v>Nota inválida</v>
      </c>
      <c r="J20" s="423" t="str">
        <f>IF(I20&gt;5,"Nota inválida",HLOOKUP(I20,#REF!,2,0))</f>
        <v>Nota inválida</v>
      </c>
      <c r="K20" s="424" t="str">
        <f>IF(J20&gt;5,"Nota inválida",HLOOKUP(J20,#REF!,2,0))</f>
        <v>Nota inválida</v>
      </c>
      <c r="L20" s="68"/>
      <c r="M20" s="111">
        <v>5</v>
      </c>
      <c r="N20" s="426" t="str">
        <f t="shared" si="1"/>
        <v>Muito Alto</v>
      </c>
      <c r="O20" s="427" t="str">
        <f>IF(N20&gt;5,"Nota inválida",HLOOKUP(N20,#REF!,2,0))</f>
        <v>Nota inválida</v>
      </c>
      <c r="P20" s="427" t="str">
        <f>IF(O20&gt;5,"Nota inválida",HLOOKUP(O20,#REF!,2,0))</f>
        <v>Nota inválida</v>
      </c>
      <c r="Q20" s="427" t="str">
        <f>IF(P20&gt;5,"Nota inválida",HLOOKUP(P20,#REF!,2,0))</f>
        <v>Nota inválida</v>
      </c>
      <c r="R20" s="428" t="str">
        <f>IF(Q20&gt;5,"Nota inválida",HLOOKUP(Q20,#REF!,2,0))</f>
        <v>Nota inválida</v>
      </c>
      <c r="S20" s="141"/>
      <c r="T20" s="100">
        <f t="shared" si="2"/>
        <v>5</v>
      </c>
      <c r="U20" s="43" t="str">
        <f t="shared" si="3"/>
        <v>Risco Moderado</v>
      </c>
      <c r="V20" s="141"/>
      <c r="W20" s="111">
        <v>1</v>
      </c>
      <c r="X20" s="435" t="str">
        <f t="shared" si="6"/>
        <v>OPERACIONAL</v>
      </c>
      <c r="Y20" s="436"/>
      <c r="Z20" s="436"/>
      <c r="AA20" s="437"/>
      <c r="AB20" s="145"/>
      <c r="AC20" s="100">
        <f t="shared" si="7"/>
        <v>4.25</v>
      </c>
      <c r="AD20" s="153" t="str">
        <f t="shared" si="4"/>
        <v>Risco Pequeno</v>
      </c>
      <c r="AE20" s="164"/>
      <c r="AF20" s="15">
        <f t="shared" si="0"/>
        <v>0.85</v>
      </c>
    </row>
    <row r="21" spans="1:32" s="30" customFormat="1" ht="30" customHeight="1" thickTop="1" thickBot="1">
      <c r="A21" s="420" t="str">
        <f>INDEX('Identificação dos Riscos'!A16:A$36,ROWS('Identificação dos Riscos'!A16))</f>
        <v>Subprocesso / Atividade / Etapa 3</v>
      </c>
      <c r="B21" s="198" t="str">
        <f>'Identificação dos Riscos'!B16</f>
        <v>7</v>
      </c>
      <c r="C21" s="198" t="str">
        <f>'Identificação dos Riscos'!C16</f>
        <v>+</v>
      </c>
      <c r="D21" s="219" t="str">
        <f>'Identificação dos Riscos'!D16</f>
        <v>Evento 1</v>
      </c>
      <c r="E21" s="66"/>
      <c r="F21" s="111">
        <v>1</v>
      </c>
      <c r="G21" s="422" t="str">
        <f t="shared" si="5"/>
        <v>Muito baixa</v>
      </c>
      <c r="H21" s="423" t="str">
        <f>IF(G21&gt;5,"Nota inválida",HLOOKUP(G21,#REF!,2,0))</f>
        <v>Nota inválida</v>
      </c>
      <c r="I21" s="423" t="str">
        <f>IF(H21&gt;5,"Nota inválida",HLOOKUP(H21,#REF!,2,0))</f>
        <v>Nota inválida</v>
      </c>
      <c r="J21" s="423" t="str">
        <f>IF(I21&gt;5,"Nota inválida",HLOOKUP(I21,#REF!,2,0))</f>
        <v>Nota inválida</v>
      </c>
      <c r="K21" s="424" t="str">
        <f>IF(J21&gt;5,"Nota inválida",HLOOKUP(J21,#REF!,2,0))</f>
        <v>Nota inválida</v>
      </c>
      <c r="L21" s="68"/>
      <c r="M21" s="111">
        <v>1</v>
      </c>
      <c r="N21" s="426" t="str">
        <f t="shared" si="1"/>
        <v>Muito baixo</v>
      </c>
      <c r="O21" s="427" t="str">
        <f>IF(N21&gt;5,"Nota inválida",HLOOKUP(N21,#REF!,2,0))</f>
        <v>Nota inválida</v>
      </c>
      <c r="P21" s="427" t="str">
        <f>IF(O21&gt;5,"Nota inválida",HLOOKUP(O21,#REF!,2,0))</f>
        <v>Nota inválida</v>
      </c>
      <c r="Q21" s="427" t="str">
        <f>IF(P21&gt;5,"Nota inválida",HLOOKUP(P21,#REF!,2,0))</f>
        <v>Nota inválida</v>
      </c>
      <c r="R21" s="428" t="str">
        <f>IF(Q21&gt;5,"Nota inválida",HLOOKUP(Q21,#REF!,2,0))</f>
        <v>Nota inválida</v>
      </c>
      <c r="S21" s="141"/>
      <c r="T21" s="100">
        <f t="shared" si="2"/>
        <v>1</v>
      </c>
      <c r="U21" s="43" t="str">
        <f t="shared" si="3"/>
        <v>Risco Pequeno</v>
      </c>
      <c r="V21" s="141"/>
      <c r="W21" s="111">
        <v>1</v>
      </c>
      <c r="X21" s="435" t="str">
        <f t="shared" si="6"/>
        <v>OPERACIONAL</v>
      </c>
      <c r="Y21" s="436"/>
      <c r="Z21" s="436"/>
      <c r="AA21" s="437"/>
      <c r="AB21" s="145"/>
      <c r="AC21" s="100">
        <f t="shared" si="7"/>
        <v>0.65</v>
      </c>
      <c r="AD21" s="153" t="str">
        <f t="shared" si="4"/>
        <v>Risco Pequeno</v>
      </c>
      <c r="AE21" s="164"/>
      <c r="AF21" s="15">
        <f t="shared" si="0"/>
        <v>0.65</v>
      </c>
    </row>
    <row r="22" spans="1:32" s="30" customFormat="1" ht="30" customHeight="1" thickTop="1" thickBot="1">
      <c r="A22" s="420"/>
      <c r="B22" s="198" t="str">
        <f>'Identificação dos Riscos'!B17</f>
        <v>8</v>
      </c>
      <c r="C22" s="198" t="str">
        <f>'Identificação dos Riscos'!C17</f>
        <v>+</v>
      </c>
      <c r="D22" s="219" t="str">
        <f>'Identificação dos Riscos'!D17</f>
        <v>Evento 2</v>
      </c>
      <c r="E22" s="66"/>
      <c r="F22" s="111">
        <v>1</v>
      </c>
      <c r="G22" s="422" t="str">
        <f t="shared" si="5"/>
        <v>Muito baixa</v>
      </c>
      <c r="H22" s="423" t="str">
        <f>IF(G22&gt;5,"Nota inválida",HLOOKUP(G22,#REF!,2,0))</f>
        <v>Nota inválida</v>
      </c>
      <c r="I22" s="423" t="str">
        <f>IF(H22&gt;5,"Nota inválida",HLOOKUP(H22,#REF!,2,0))</f>
        <v>Nota inválida</v>
      </c>
      <c r="J22" s="423" t="str">
        <f>IF(I22&gt;5,"Nota inválida",HLOOKUP(I22,#REF!,2,0))</f>
        <v>Nota inválida</v>
      </c>
      <c r="K22" s="424" t="str">
        <f>IF(J22&gt;5,"Nota inválida",HLOOKUP(J22,#REF!,2,0))</f>
        <v>Nota inválida</v>
      </c>
      <c r="L22" s="68"/>
      <c r="M22" s="111">
        <v>1</v>
      </c>
      <c r="N22" s="426" t="str">
        <f t="shared" si="1"/>
        <v>Muito baixo</v>
      </c>
      <c r="O22" s="427" t="str">
        <f>IF(N22&gt;5,"Nota inválida",HLOOKUP(N22,#REF!,2,0))</f>
        <v>Nota inválida</v>
      </c>
      <c r="P22" s="427" t="str">
        <f>IF(O22&gt;5,"Nota inválida",HLOOKUP(O22,#REF!,2,0))</f>
        <v>Nota inválida</v>
      </c>
      <c r="Q22" s="427" t="str">
        <f>IF(P22&gt;5,"Nota inválida",HLOOKUP(P22,#REF!,2,0))</f>
        <v>Nota inválida</v>
      </c>
      <c r="R22" s="428" t="str">
        <f>IF(Q22&gt;5,"Nota inválida",HLOOKUP(Q22,#REF!,2,0))</f>
        <v>Nota inválida</v>
      </c>
      <c r="S22" s="141"/>
      <c r="T22" s="100">
        <f t="shared" si="2"/>
        <v>1</v>
      </c>
      <c r="U22" s="43" t="str">
        <f t="shared" si="3"/>
        <v>Risco Pequeno</v>
      </c>
      <c r="V22" s="141"/>
      <c r="W22" s="111">
        <v>1</v>
      </c>
      <c r="X22" s="435" t="str">
        <f t="shared" si="6"/>
        <v>OPERACIONAL</v>
      </c>
      <c r="Y22" s="436"/>
      <c r="Z22" s="436"/>
      <c r="AA22" s="437"/>
      <c r="AB22" s="145"/>
      <c r="AC22" s="100">
        <f t="shared" si="7"/>
        <v>0.65</v>
      </c>
      <c r="AD22" s="153" t="str">
        <f t="shared" si="4"/>
        <v>Risco Pequeno</v>
      </c>
      <c r="AE22" s="164"/>
      <c r="AF22" s="15">
        <f t="shared" si="0"/>
        <v>0.65</v>
      </c>
    </row>
    <row r="23" spans="1:32" s="30" customFormat="1" ht="30" customHeight="1" thickTop="1" thickBot="1">
      <c r="A23" s="421"/>
      <c r="B23" s="198" t="str">
        <f>'Identificação dos Riscos'!B18</f>
        <v>9</v>
      </c>
      <c r="C23" s="198" t="str">
        <f>'Identificação dos Riscos'!C18</f>
        <v>+</v>
      </c>
      <c r="D23" s="220" t="str">
        <f>'Identificação dos Riscos'!D18</f>
        <v>Evento 3</v>
      </c>
      <c r="E23" s="66"/>
      <c r="F23" s="111">
        <v>1</v>
      </c>
      <c r="G23" s="422" t="str">
        <f t="shared" si="5"/>
        <v>Muito baixa</v>
      </c>
      <c r="H23" s="423" t="str">
        <f>IF(G23&gt;5,"Nota inválida",HLOOKUP(G23,#REF!,2,0))</f>
        <v>Nota inválida</v>
      </c>
      <c r="I23" s="423" t="str">
        <f>IF(H23&gt;5,"Nota inválida",HLOOKUP(H23,#REF!,2,0))</f>
        <v>Nota inválida</v>
      </c>
      <c r="J23" s="423" t="str">
        <f>IF(I23&gt;5,"Nota inválida",HLOOKUP(I23,#REF!,2,0))</f>
        <v>Nota inválida</v>
      </c>
      <c r="K23" s="424" t="str">
        <f>IF(J23&gt;5,"Nota inválida",HLOOKUP(J23,#REF!,2,0))</f>
        <v>Nota inválida</v>
      </c>
      <c r="L23" s="68"/>
      <c r="M23" s="111">
        <v>1</v>
      </c>
      <c r="N23" s="426" t="str">
        <f t="shared" si="1"/>
        <v>Muito baixo</v>
      </c>
      <c r="O23" s="427" t="str">
        <f>IF(N23&gt;5,"Nota inválida",HLOOKUP(N23,#REF!,2,0))</f>
        <v>Nota inválida</v>
      </c>
      <c r="P23" s="427" t="str">
        <f>IF(O23&gt;5,"Nota inválida",HLOOKUP(O23,#REF!,2,0))</f>
        <v>Nota inválida</v>
      </c>
      <c r="Q23" s="427" t="str">
        <f>IF(P23&gt;5,"Nota inválida",HLOOKUP(P23,#REF!,2,0))</f>
        <v>Nota inválida</v>
      </c>
      <c r="R23" s="428" t="str">
        <f>IF(Q23&gt;5,"Nota inválida",HLOOKUP(Q23,#REF!,2,0))</f>
        <v>Nota inválida</v>
      </c>
      <c r="S23" s="121"/>
      <c r="T23" s="100">
        <f t="shared" si="2"/>
        <v>1</v>
      </c>
      <c r="U23" s="43" t="str">
        <f t="shared" si="3"/>
        <v>Risco Pequeno</v>
      </c>
      <c r="V23" s="121"/>
      <c r="W23" s="111">
        <v>1</v>
      </c>
      <c r="X23" s="435" t="str">
        <f t="shared" si="6"/>
        <v>OPERACIONAL</v>
      </c>
      <c r="Y23" s="436"/>
      <c r="Z23" s="436"/>
      <c r="AA23" s="437"/>
      <c r="AB23" s="145"/>
      <c r="AC23" s="100">
        <f t="shared" si="7"/>
        <v>0.65</v>
      </c>
      <c r="AD23" s="153" t="str">
        <f t="shared" si="4"/>
        <v>Risco Pequeno</v>
      </c>
      <c r="AE23" s="164"/>
      <c r="AF23" s="15">
        <f t="shared" si="0"/>
        <v>0.65</v>
      </c>
    </row>
    <row r="24" spans="1:32" s="30" customFormat="1" ht="30" customHeight="1" thickTop="1" thickBot="1">
      <c r="A24" s="420" t="str">
        <f>INDEX('Identificação dos Riscos'!A19:A$36,ROWS('Identificação dos Riscos'!A19))</f>
        <v>Subprocesso / Atividade / Etapa 4</v>
      </c>
      <c r="B24" s="198" t="str">
        <f>'Identificação dos Riscos'!B19</f>
        <v>10</v>
      </c>
      <c r="C24" s="198">
        <f>'Identificação dos Riscos'!C19</f>
        <v>0</v>
      </c>
      <c r="D24" s="220" t="str">
        <f>'Identificação dos Riscos'!D19</f>
        <v>Evento 1</v>
      </c>
      <c r="E24" s="66"/>
      <c r="F24" s="111">
        <v>1</v>
      </c>
      <c r="G24" s="422" t="str">
        <f t="shared" si="5"/>
        <v>Muito baixa</v>
      </c>
      <c r="H24" s="423" t="str">
        <f>IF(G24&gt;5,"Nota inválida",HLOOKUP(G24,#REF!,2,0))</f>
        <v>Nota inválida</v>
      </c>
      <c r="I24" s="423" t="str">
        <f>IF(H24&gt;5,"Nota inválida",HLOOKUP(H24,#REF!,2,0))</f>
        <v>Nota inválida</v>
      </c>
      <c r="J24" s="423" t="str">
        <f>IF(I24&gt;5,"Nota inválida",HLOOKUP(I24,#REF!,2,0))</f>
        <v>Nota inválida</v>
      </c>
      <c r="K24" s="424" t="str">
        <f>IF(J24&gt;5,"Nota inválida",HLOOKUP(J24,#REF!,2,0))</f>
        <v>Nota inválida</v>
      </c>
      <c r="L24" s="68"/>
      <c r="M24" s="111">
        <v>1</v>
      </c>
      <c r="N24" s="426" t="str">
        <f t="shared" si="1"/>
        <v>Muito baixo</v>
      </c>
      <c r="O24" s="427" t="str">
        <f>IF(N24&gt;5,"Nota inválida",HLOOKUP(N24,#REF!,2,0))</f>
        <v>Nota inválida</v>
      </c>
      <c r="P24" s="427" t="str">
        <f>IF(O24&gt;5,"Nota inválida",HLOOKUP(O24,#REF!,2,0))</f>
        <v>Nota inválida</v>
      </c>
      <c r="Q24" s="427" t="str">
        <f>IF(P24&gt;5,"Nota inválida",HLOOKUP(P24,#REF!,2,0))</f>
        <v>Nota inválida</v>
      </c>
      <c r="R24" s="428" t="str">
        <f>IF(Q24&gt;5,"Nota inválida",HLOOKUP(Q24,#REF!,2,0))</f>
        <v>Nota inválida</v>
      </c>
      <c r="S24" s="141"/>
      <c r="T24" s="100">
        <f t="shared" si="2"/>
        <v>1</v>
      </c>
      <c r="U24" s="43" t="str">
        <f t="shared" si="3"/>
        <v>Risco Pequeno</v>
      </c>
      <c r="V24" s="141"/>
      <c r="W24" s="111">
        <v>1</v>
      </c>
      <c r="X24" s="435" t="str">
        <f t="shared" si="6"/>
        <v>OPERACIONAL</v>
      </c>
      <c r="Y24" s="436"/>
      <c r="Z24" s="436"/>
      <c r="AA24" s="437"/>
      <c r="AB24" s="145"/>
      <c r="AC24" s="100">
        <f t="shared" si="7"/>
        <v>0.65</v>
      </c>
      <c r="AD24" s="153" t="str">
        <f t="shared" si="4"/>
        <v>Risco Pequeno</v>
      </c>
      <c r="AE24" s="164"/>
      <c r="AF24" s="15">
        <f t="shared" si="0"/>
        <v>0.65</v>
      </c>
    </row>
    <row r="25" spans="1:32" s="30" customFormat="1" ht="30" customHeight="1" thickTop="1" thickBot="1">
      <c r="A25" s="420"/>
      <c r="B25" s="198" t="str">
        <f>'Identificação dos Riscos'!B20</f>
        <v>11</v>
      </c>
      <c r="C25" s="198" t="str">
        <f>'Identificação dos Riscos'!C20</f>
        <v>+</v>
      </c>
      <c r="D25" s="219" t="str">
        <f>'Identificação dos Riscos'!D20</f>
        <v>Evento 2</v>
      </c>
      <c r="E25" s="66"/>
      <c r="F25" s="111">
        <v>1</v>
      </c>
      <c r="G25" s="422" t="str">
        <f t="shared" si="5"/>
        <v>Muito baixa</v>
      </c>
      <c r="H25" s="423" t="str">
        <f>IF(G25&gt;5,"Nota inválida",HLOOKUP(G25,#REF!,2,0))</f>
        <v>Nota inválida</v>
      </c>
      <c r="I25" s="423" t="str">
        <f>IF(H25&gt;5,"Nota inválida",HLOOKUP(H25,#REF!,2,0))</f>
        <v>Nota inválida</v>
      </c>
      <c r="J25" s="423" t="str">
        <f>IF(I25&gt;5,"Nota inválida",HLOOKUP(I25,#REF!,2,0))</f>
        <v>Nota inválida</v>
      </c>
      <c r="K25" s="424" t="str">
        <f>IF(J25&gt;5,"Nota inválida",HLOOKUP(J25,#REF!,2,0))</f>
        <v>Nota inválida</v>
      </c>
      <c r="L25" s="68"/>
      <c r="M25" s="111">
        <v>1</v>
      </c>
      <c r="N25" s="426" t="str">
        <f t="shared" si="1"/>
        <v>Muito baixo</v>
      </c>
      <c r="O25" s="427" t="str">
        <f>IF(N25&gt;5,"Nota inválida",HLOOKUP(N25,#REF!,2,0))</f>
        <v>Nota inválida</v>
      </c>
      <c r="P25" s="427" t="str">
        <f>IF(O25&gt;5,"Nota inválida",HLOOKUP(O25,#REF!,2,0))</f>
        <v>Nota inválida</v>
      </c>
      <c r="Q25" s="427" t="str">
        <f>IF(P25&gt;5,"Nota inválida",HLOOKUP(P25,#REF!,2,0))</f>
        <v>Nota inválida</v>
      </c>
      <c r="R25" s="428" t="str">
        <f>IF(Q25&gt;5,"Nota inválida",HLOOKUP(Q25,#REF!,2,0))</f>
        <v>Nota inválida</v>
      </c>
      <c r="S25" s="141"/>
      <c r="T25" s="100">
        <f t="shared" si="2"/>
        <v>1</v>
      </c>
      <c r="U25" s="43" t="str">
        <f t="shared" si="3"/>
        <v>Risco Pequeno</v>
      </c>
      <c r="V25" s="141"/>
      <c r="W25" s="111">
        <v>1</v>
      </c>
      <c r="X25" s="435" t="str">
        <f t="shared" si="6"/>
        <v>OPERACIONAL</v>
      </c>
      <c r="Y25" s="436"/>
      <c r="Z25" s="436"/>
      <c r="AA25" s="437"/>
      <c r="AB25" s="145"/>
      <c r="AC25" s="100">
        <f t="shared" si="7"/>
        <v>0.65</v>
      </c>
      <c r="AD25" s="153" t="str">
        <f t="shared" si="4"/>
        <v>Risco Pequeno</v>
      </c>
      <c r="AE25" s="164"/>
      <c r="AF25" s="15">
        <f t="shared" si="0"/>
        <v>0.65</v>
      </c>
    </row>
    <row r="26" spans="1:32" s="30" customFormat="1" ht="30" customHeight="1" thickTop="1" thickBot="1">
      <c r="A26" s="421"/>
      <c r="B26" s="198" t="str">
        <f>'Identificação dos Riscos'!B21</f>
        <v>12</v>
      </c>
      <c r="C26" s="198" t="str">
        <f>'Identificação dos Riscos'!C21</f>
        <v>+</v>
      </c>
      <c r="D26" s="220" t="str">
        <f>'Identificação dos Riscos'!D21</f>
        <v>Evento 3</v>
      </c>
      <c r="E26" s="66"/>
      <c r="F26" s="111">
        <v>1</v>
      </c>
      <c r="G26" s="422" t="str">
        <f t="shared" si="5"/>
        <v>Muito baixa</v>
      </c>
      <c r="H26" s="423" t="str">
        <f>IF(G26&gt;5,"Nota inválida",HLOOKUP(G26,#REF!,2,0))</f>
        <v>Nota inválida</v>
      </c>
      <c r="I26" s="423" t="str">
        <f>IF(H26&gt;5,"Nota inválida",HLOOKUP(H26,#REF!,2,0))</f>
        <v>Nota inválida</v>
      </c>
      <c r="J26" s="423" t="str">
        <f>IF(I26&gt;5,"Nota inválida",HLOOKUP(I26,#REF!,2,0))</f>
        <v>Nota inválida</v>
      </c>
      <c r="K26" s="424" t="str">
        <f>IF(J26&gt;5,"Nota inválida",HLOOKUP(J26,#REF!,2,0))</f>
        <v>Nota inválida</v>
      </c>
      <c r="L26" s="68"/>
      <c r="M26" s="111">
        <v>1</v>
      </c>
      <c r="N26" s="426" t="str">
        <f t="shared" si="1"/>
        <v>Muito baixo</v>
      </c>
      <c r="O26" s="427" t="str">
        <f>IF(N26&gt;5,"Nota inválida",HLOOKUP(N26,#REF!,2,0))</f>
        <v>Nota inválida</v>
      </c>
      <c r="P26" s="427" t="str">
        <f>IF(O26&gt;5,"Nota inválida",HLOOKUP(O26,#REF!,2,0))</f>
        <v>Nota inválida</v>
      </c>
      <c r="Q26" s="427" t="str">
        <f>IF(P26&gt;5,"Nota inválida",HLOOKUP(P26,#REF!,2,0))</f>
        <v>Nota inválida</v>
      </c>
      <c r="R26" s="428" t="str">
        <f>IF(Q26&gt;5,"Nota inválida",HLOOKUP(Q26,#REF!,2,0))</f>
        <v>Nota inválida</v>
      </c>
      <c r="S26" s="141"/>
      <c r="T26" s="100">
        <f t="shared" si="2"/>
        <v>1</v>
      </c>
      <c r="U26" s="43" t="str">
        <f t="shared" si="3"/>
        <v>Risco Pequeno</v>
      </c>
      <c r="V26" s="141"/>
      <c r="W26" s="111">
        <v>1</v>
      </c>
      <c r="X26" s="435" t="str">
        <f t="shared" si="6"/>
        <v>OPERACIONAL</v>
      </c>
      <c r="Y26" s="436"/>
      <c r="Z26" s="436"/>
      <c r="AA26" s="437"/>
      <c r="AB26" s="145"/>
      <c r="AC26" s="100">
        <f t="shared" si="7"/>
        <v>0.65</v>
      </c>
      <c r="AD26" s="153" t="str">
        <f t="shared" si="4"/>
        <v>Risco Pequeno</v>
      </c>
      <c r="AE26" s="164"/>
      <c r="AF26" s="15">
        <f t="shared" si="0"/>
        <v>0.65</v>
      </c>
    </row>
    <row r="27" spans="1:32" s="30" customFormat="1" ht="30" customHeight="1" thickTop="1" thickBot="1">
      <c r="A27" s="420" t="str">
        <f>INDEX('Identificação dos Riscos'!A22:A$36,ROWS('Identificação dos Riscos'!A22))</f>
        <v>Subprocesso / Atividade / Etapa 5</v>
      </c>
      <c r="B27" s="198" t="str">
        <f>'Identificação dos Riscos'!B22</f>
        <v>13</v>
      </c>
      <c r="C27" s="198" t="str">
        <f>'Identificação dos Riscos'!C22</f>
        <v>+</v>
      </c>
      <c r="D27" s="219" t="str">
        <f>'Identificação dos Riscos'!D22</f>
        <v>Evento 1</v>
      </c>
      <c r="E27" s="66"/>
      <c r="F27" s="111">
        <v>1</v>
      </c>
      <c r="G27" s="422" t="str">
        <f t="shared" si="5"/>
        <v>Muito baixa</v>
      </c>
      <c r="H27" s="423" t="str">
        <f>IF(G27&gt;5,"Nota inválida",HLOOKUP(G27,#REF!,2,0))</f>
        <v>Nota inválida</v>
      </c>
      <c r="I27" s="423" t="str">
        <f>IF(H27&gt;5,"Nota inválida",HLOOKUP(H27,#REF!,2,0))</f>
        <v>Nota inválida</v>
      </c>
      <c r="J27" s="423" t="str">
        <f>IF(I27&gt;5,"Nota inválida",HLOOKUP(I27,#REF!,2,0))</f>
        <v>Nota inválida</v>
      </c>
      <c r="K27" s="424" t="str">
        <f>IF(J27&gt;5,"Nota inválida",HLOOKUP(J27,#REF!,2,0))</f>
        <v>Nota inválida</v>
      </c>
      <c r="L27" s="68"/>
      <c r="M27" s="111">
        <v>1</v>
      </c>
      <c r="N27" s="426" t="str">
        <f t="shared" si="1"/>
        <v>Muito baixo</v>
      </c>
      <c r="O27" s="427" t="str">
        <f>IF(N27&gt;5,"Nota inválida",HLOOKUP(N27,#REF!,2,0))</f>
        <v>Nota inválida</v>
      </c>
      <c r="P27" s="427" t="str">
        <f>IF(O27&gt;5,"Nota inválida",HLOOKUP(O27,#REF!,2,0))</f>
        <v>Nota inválida</v>
      </c>
      <c r="Q27" s="427" t="str">
        <f>IF(P27&gt;5,"Nota inválida",HLOOKUP(P27,#REF!,2,0))</f>
        <v>Nota inválida</v>
      </c>
      <c r="R27" s="428" t="str">
        <f>IF(Q27&gt;5,"Nota inválida",HLOOKUP(Q27,#REF!,2,0))</f>
        <v>Nota inválida</v>
      </c>
      <c r="S27" s="141"/>
      <c r="T27" s="100">
        <f t="shared" si="2"/>
        <v>1</v>
      </c>
      <c r="U27" s="43" t="str">
        <f t="shared" si="3"/>
        <v>Risco Pequeno</v>
      </c>
      <c r="V27" s="141"/>
      <c r="W27" s="111">
        <v>1</v>
      </c>
      <c r="X27" s="435" t="str">
        <f t="shared" si="6"/>
        <v>OPERACIONAL</v>
      </c>
      <c r="Y27" s="436"/>
      <c r="Z27" s="436"/>
      <c r="AA27" s="437"/>
      <c r="AB27" s="145"/>
      <c r="AC27" s="100">
        <f t="shared" si="7"/>
        <v>0.65</v>
      </c>
      <c r="AD27" s="153" t="str">
        <f t="shared" si="4"/>
        <v>Risco Pequeno</v>
      </c>
      <c r="AE27" s="164"/>
      <c r="AF27" s="15">
        <f t="shared" si="0"/>
        <v>0.65</v>
      </c>
    </row>
    <row r="28" spans="1:32" s="30" customFormat="1" ht="30" customHeight="1" thickTop="1" thickBot="1">
      <c r="A28" s="420"/>
      <c r="B28" s="198" t="str">
        <f>'Identificação dos Riscos'!B23</f>
        <v>14</v>
      </c>
      <c r="C28" s="198" t="str">
        <f>'Identificação dos Riscos'!C23</f>
        <v>+</v>
      </c>
      <c r="D28" s="219" t="str">
        <f>'Identificação dos Riscos'!D23</f>
        <v>Evento 2</v>
      </c>
      <c r="E28" s="66"/>
      <c r="F28" s="111">
        <v>1</v>
      </c>
      <c r="G28" s="422" t="str">
        <f t="shared" si="5"/>
        <v>Muito baixa</v>
      </c>
      <c r="H28" s="423" t="str">
        <f>IF(G28&gt;5,"Nota inválida",HLOOKUP(G28,#REF!,2,0))</f>
        <v>Nota inválida</v>
      </c>
      <c r="I28" s="423" t="str">
        <f>IF(H28&gt;5,"Nota inválida",HLOOKUP(H28,#REF!,2,0))</f>
        <v>Nota inválida</v>
      </c>
      <c r="J28" s="423" t="str">
        <f>IF(I28&gt;5,"Nota inválida",HLOOKUP(I28,#REF!,2,0))</f>
        <v>Nota inválida</v>
      </c>
      <c r="K28" s="424" t="str">
        <f>IF(J28&gt;5,"Nota inválida",HLOOKUP(J28,#REF!,2,0))</f>
        <v>Nota inválida</v>
      </c>
      <c r="L28" s="68"/>
      <c r="M28" s="111">
        <v>1</v>
      </c>
      <c r="N28" s="426" t="str">
        <f t="shared" si="1"/>
        <v>Muito baixo</v>
      </c>
      <c r="O28" s="427" t="str">
        <f>IF(N28&gt;5,"Nota inválida",HLOOKUP(N28,#REF!,2,0))</f>
        <v>Nota inválida</v>
      </c>
      <c r="P28" s="427" t="str">
        <f>IF(O28&gt;5,"Nota inválida",HLOOKUP(O28,#REF!,2,0))</f>
        <v>Nota inválida</v>
      </c>
      <c r="Q28" s="427" t="str">
        <f>IF(P28&gt;5,"Nota inválida",HLOOKUP(P28,#REF!,2,0))</f>
        <v>Nota inválida</v>
      </c>
      <c r="R28" s="428" t="str">
        <f>IF(Q28&gt;5,"Nota inválida",HLOOKUP(Q28,#REF!,2,0))</f>
        <v>Nota inválida</v>
      </c>
      <c r="S28" s="141"/>
      <c r="T28" s="100">
        <f t="shared" si="2"/>
        <v>1</v>
      </c>
      <c r="U28" s="43" t="str">
        <f t="shared" si="3"/>
        <v>Risco Pequeno</v>
      </c>
      <c r="V28" s="141"/>
      <c r="W28" s="111">
        <v>1</v>
      </c>
      <c r="X28" s="435" t="str">
        <f t="shared" si="6"/>
        <v>OPERACIONAL</v>
      </c>
      <c r="Y28" s="436"/>
      <c r="Z28" s="436"/>
      <c r="AA28" s="437"/>
      <c r="AB28" s="145"/>
      <c r="AC28" s="100">
        <f t="shared" si="7"/>
        <v>0.65</v>
      </c>
      <c r="AD28" s="153" t="str">
        <f t="shared" si="4"/>
        <v>Risco Pequeno</v>
      </c>
      <c r="AE28" s="27"/>
      <c r="AF28" s="15">
        <f t="shared" si="0"/>
        <v>0.65</v>
      </c>
    </row>
    <row r="29" spans="1:32" s="30" customFormat="1" ht="30" customHeight="1" thickTop="1" thickBot="1">
      <c r="A29" s="421"/>
      <c r="B29" s="198" t="str">
        <f>'Identificação dos Riscos'!B24</f>
        <v>15</v>
      </c>
      <c r="C29" s="198" t="str">
        <f>'Identificação dos Riscos'!C24</f>
        <v>-</v>
      </c>
      <c r="D29" s="220" t="str">
        <f>'Identificação dos Riscos'!D24</f>
        <v>Evento 3</v>
      </c>
      <c r="E29" s="66"/>
      <c r="F29" s="111">
        <v>1</v>
      </c>
      <c r="G29" s="422" t="str">
        <f t="shared" si="5"/>
        <v>Muito baixa</v>
      </c>
      <c r="H29" s="423" t="str">
        <f>IF(G29&gt;5,"Nota inválida",HLOOKUP(G29,#REF!,2,0))</f>
        <v>Nota inválida</v>
      </c>
      <c r="I29" s="423" t="str">
        <f>IF(H29&gt;5,"Nota inválida",HLOOKUP(H29,#REF!,2,0))</f>
        <v>Nota inválida</v>
      </c>
      <c r="J29" s="423" t="str">
        <f>IF(I29&gt;5,"Nota inválida",HLOOKUP(I29,#REF!,2,0))</f>
        <v>Nota inválida</v>
      </c>
      <c r="K29" s="424" t="str">
        <f>IF(J29&gt;5,"Nota inválida",HLOOKUP(J29,#REF!,2,0))</f>
        <v>Nota inválida</v>
      </c>
      <c r="L29" s="68"/>
      <c r="M29" s="111">
        <v>1</v>
      </c>
      <c r="N29" s="426" t="str">
        <f t="shared" si="1"/>
        <v>Muito baixo</v>
      </c>
      <c r="O29" s="427" t="str">
        <f>IF(N29&gt;5,"Nota inválida",HLOOKUP(N29,#REF!,2,0))</f>
        <v>Nota inválida</v>
      </c>
      <c r="P29" s="427" t="str">
        <f>IF(O29&gt;5,"Nota inválida",HLOOKUP(O29,#REF!,2,0))</f>
        <v>Nota inválida</v>
      </c>
      <c r="Q29" s="427" t="str">
        <f>IF(P29&gt;5,"Nota inválida",HLOOKUP(P29,#REF!,2,0))</f>
        <v>Nota inválida</v>
      </c>
      <c r="R29" s="428" t="str">
        <f>IF(Q29&gt;5,"Nota inválida",HLOOKUP(Q29,#REF!,2,0))</f>
        <v>Nota inválida</v>
      </c>
      <c r="S29" s="141"/>
      <c r="T29" s="100">
        <f t="shared" si="2"/>
        <v>1</v>
      </c>
      <c r="U29" s="43" t="str">
        <f t="shared" si="3"/>
        <v>Risco Pequeno</v>
      </c>
      <c r="V29" s="141"/>
      <c r="W29" s="111">
        <v>1</v>
      </c>
      <c r="X29" s="435" t="str">
        <f t="shared" si="6"/>
        <v>OPERACIONAL</v>
      </c>
      <c r="Y29" s="436"/>
      <c r="Z29" s="436"/>
      <c r="AA29" s="437"/>
      <c r="AB29" s="145"/>
      <c r="AC29" s="100">
        <f t="shared" si="7"/>
        <v>0.65</v>
      </c>
      <c r="AD29" s="153" t="str">
        <f t="shared" si="4"/>
        <v>Risco Pequeno</v>
      </c>
      <c r="AE29" s="27"/>
      <c r="AF29" s="15">
        <f t="shared" si="0"/>
        <v>0.65</v>
      </c>
    </row>
    <row r="30" spans="1:32" s="30" customFormat="1" ht="30" customHeight="1" thickTop="1" thickBot="1">
      <c r="A30" s="420" t="str">
        <f>INDEX('Identificação dos Riscos'!A25:A$36,ROWS('Identificação dos Riscos'!A25))</f>
        <v>Subprocesso / Atividade / Etapa 6</v>
      </c>
      <c r="B30" s="198" t="str">
        <f>'Identificação dos Riscos'!B25</f>
        <v>16</v>
      </c>
      <c r="C30" s="198" t="str">
        <f>'Identificação dos Riscos'!C25</f>
        <v>+</v>
      </c>
      <c r="D30" s="219" t="str">
        <f>'Identificação dos Riscos'!D25</f>
        <v>Evento 1</v>
      </c>
      <c r="E30" s="66"/>
      <c r="F30" s="111">
        <v>1</v>
      </c>
      <c r="G30" s="422" t="str">
        <f t="shared" si="5"/>
        <v>Muito baixa</v>
      </c>
      <c r="H30" s="423" t="str">
        <f>IF(G30&gt;5,"Nota inválida",HLOOKUP(G30,#REF!,2,0))</f>
        <v>Nota inválida</v>
      </c>
      <c r="I30" s="423" t="str">
        <f>IF(H30&gt;5,"Nota inválida",HLOOKUP(H30,#REF!,2,0))</f>
        <v>Nota inválida</v>
      </c>
      <c r="J30" s="423" t="str">
        <f>IF(I30&gt;5,"Nota inválida",HLOOKUP(I30,#REF!,2,0))</f>
        <v>Nota inválida</v>
      </c>
      <c r="K30" s="424" t="str">
        <f>IF(J30&gt;5,"Nota inválida",HLOOKUP(J30,#REF!,2,0))</f>
        <v>Nota inválida</v>
      </c>
      <c r="L30" s="68"/>
      <c r="M30" s="111">
        <v>1</v>
      </c>
      <c r="N30" s="426" t="str">
        <f t="shared" si="1"/>
        <v>Muito baixo</v>
      </c>
      <c r="O30" s="427" t="str">
        <f>IF(N30&gt;5,"Nota inválida",HLOOKUP(N30,#REF!,2,0))</f>
        <v>Nota inválida</v>
      </c>
      <c r="P30" s="427" t="str">
        <f>IF(O30&gt;5,"Nota inválida",HLOOKUP(O30,#REF!,2,0))</f>
        <v>Nota inválida</v>
      </c>
      <c r="Q30" s="427" t="str">
        <f>IF(P30&gt;5,"Nota inválida",HLOOKUP(P30,#REF!,2,0))</f>
        <v>Nota inválida</v>
      </c>
      <c r="R30" s="428" t="str">
        <f>IF(Q30&gt;5,"Nota inválida",HLOOKUP(Q30,#REF!,2,0))</f>
        <v>Nota inválida</v>
      </c>
      <c r="S30" s="141"/>
      <c r="T30" s="100">
        <f t="shared" si="2"/>
        <v>1</v>
      </c>
      <c r="U30" s="43" t="str">
        <f t="shared" si="3"/>
        <v>Risco Pequeno</v>
      </c>
      <c r="V30" s="141"/>
      <c r="W30" s="111">
        <v>1</v>
      </c>
      <c r="X30" s="435" t="str">
        <f t="shared" si="6"/>
        <v>OPERACIONAL</v>
      </c>
      <c r="Y30" s="436"/>
      <c r="Z30" s="436"/>
      <c r="AA30" s="437"/>
      <c r="AB30" s="145"/>
      <c r="AC30" s="100">
        <f t="shared" si="7"/>
        <v>0.65</v>
      </c>
      <c r="AD30" s="153" t="str">
        <f t="shared" si="4"/>
        <v>Risco Pequeno</v>
      </c>
      <c r="AE30" s="27"/>
      <c r="AF30" s="15">
        <f t="shared" si="0"/>
        <v>0.65</v>
      </c>
    </row>
    <row r="31" spans="1:32" s="30" customFormat="1" ht="30" customHeight="1" thickTop="1" thickBot="1">
      <c r="A31" s="420"/>
      <c r="B31" s="198" t="str">
        <f>'Identificação dos Riscos'!B26</f>
        <v>17</v>
      </c>
      <c r="C31" s="198" t="str">
        <f>'Identificação dos Riscos'!C26</f>
        <v>+</v>
      </c>
      <c r="D31" s="219" t="str">
        <f>'Identificação dos Riscos'!D26</f>
        <v>Evento 2</v>
      </c>
      <c r="E31" s="66"/>
      <c r="F31" s="111">
        <v>1</v>
      </c>
      <c r="G31" s="422" t="str">
        <f t="shared" si="5"/>
        <v>Muito baixa</v>
      </c>
      <c r="H31" s="423" t="str">
        <f>IF(G31&gt;5,"Nota inválida",HLOOKUP(G31,#REF!,2,0))</f>
        <v>Nota inválida</v>
      </c>
      <c r="I31" s="423" t="str">
        <f>IF(H31&gt;5,"Nota inválida",HLOOKUP(H31,#REF!,2,0))</f>
        <v>Nota inválida</v>
      </c>
      <c r="J31" s="423" t="str">
        <f>IF(I31&gt;5,"Nota inválida",HLOOKUP(I31,#REF!,2,0))</f>
        <v>Nota inválida</v>
      </c>
      <c r="K31" s="424" t="str">
        <f>IF(J31&gt;5,"Nota inválida",HLOOKUP(J31,#REF!,2,0))</f>
        <v>Nota inválida</v>
      </c>
      <c r="L31" s="68"/>
      <c r="M31" s="111">
        <v>1</v>
      </c>
      <c r="N31" s="426" t="str">
        <f t="shared" si="1"/>
        <v>Muito baixo</v>
      </c>
      <c r="O31" s="427" t="str">
        <f>IF(N31&gt;5,"Nota inválida",HLOOKUP(N31,#REF!,2,0))</f>
        <v>Nota inválida</v>
      </c>
      <c r="P31" s="427" t="str">
        <f>IF(O31&gt;5,"Nota inválida",HLOOKUP(O31,#REF!,2,0))</f>
        <v>Nota inválida</v>
      </c>
      <c r="Q31" s="427" t="str">
        <f>IF(P31&gt;5,"Nota inválida",HLOOKUP(P31,#REF!,2,0))</f>
        <v>Nota inválida</v>
      </c>
      <c r="R31" s="428" t="str">
        <f>IF(Q31&gt;5,"Nota inválida",HLOOKUP(Q31,#REF!,2,0))</f>
        <v>Nota inválida</v>
      </c>
      <c r="S31" s="141"/>
      <c r="T31" s="100">
        <f t="shared" si="2"/>
        <v>1</v>
      </c>
      <c r="U31" s="43" t="str">
        <f t="shared" si="3"/>
        <v>Risco Pequeno</v>
      </c>
      <c r="V31" s="141"/>
      <c r="W31" s="111">
        <v>1</v>
      </c>
      <c r="X31" s="435" t="str">
        <f t="shared" si="6"/>
        <v>OPERACIONAL</v>
      </c>
      <c r="Y31" s="436"/>
      <c r="Z31" s="436"/>
      <c r="AA31" s="437"/>
      <c r="AB31" s="145"/>
      <c r="AC31" s="100">
        <f t="shared" si="7"/>
        <v>0.65</v>
      </c>
      <c r="AD31" s="153" t="str">
        <f t="shared" si="4"/>
        <v>Risco Pequeno</v>
      </c>
      <c r="AE31" s="27"/>
      <c r="AF31" s="15">
        <f t="shared" si="0"/>
        <v>0.65</v>
      </c>
    </row>
    <row r="32" spans="1:32" s="30" customFormat="1" ht="30" customHeight="1" thickTop="1" thickBot="1">
      <c r="A32" s="421"/>
      <c r="B32" s="198" t="str">
        <f>'Identificação dos Riscos'!B27</f>
        <v>18</v>
      </c>
      <c r="C32" s="198" t="str">
        <f>'Identificação dos Riscos'!C27</f>
        <v>+</v>
      </c>
      <c r="D32" s="220" t="str">
        <f>'Identificação dos Riscos'!D27</f>
        <v>Evento 3</v>
      </c>
      <c r="E32" s="66"/>
      <c r="F32" s="111">
        <v>1</v>
      </c>
      <c r="G32" s="422" t="str">
        <f t="shared" si="5"/>
        <v>Muito baixa</v>
      </c>
      <c r="H32" s="423" t="str">
        <f>IF(G32&gt;5,"Nota inválida",HLOOKUP(G32,#REF!,2,0))</f>
        <v>Nota inválida</v>
      </c>
      <c r="I32" s="423" t="str">
        <f>IF(H32&gt;5,"Nota inválida",HLOOKUP(H32,#REF!,2,0))</f>
        <v>Nota inválida</v>
      </c>
      <c r="J32" s="423" t="str">
        <f>IF(I32&gt;5,"Nota inválida",HLOOKUP(I32,#REF!,2,0))</f>
        <v>Nota inválida</v>
      </c>
      <c r="K32" s="424" t="str">
        <f>IF(J32&gt;5,"Nota inválida",HLOOKUP(J32,#REF!,2,0))</f>
        <v>Nota inválida</v>
      </c>
      <c r="L32" s="68"/>
      <c r="M32" s="111">
        <v>1</v>
      </c>
      <c r="N32" s="426" t="str">
        <f t="shared" si="1"/>
        <v>Muito baixo</v>
      </c>
      <c r="O32" s="427" t="str">
        <f>IF(N32&gt;5,"Nota inválida",HLOOKUP(N32,#REF!,2,0))</f>
        <v>Nota inválida</v>
      </c>
      <c r="P32" s="427" t="str">
        <f>IF(O32&gt;5,"Nota inválida",HLOOKUP(O32,#REF!,2,0))</f>
        <v>Nota inválida</v>
      </c>
      <c r="Q32" s="427" t="str">
        <f>IF(P32&gt;5,"Nota inválida",HLOOKUP(P32,#REF!,2,0))</f>
        <v>Nota inválida</v>
      </c>
      <c r="R32" s="428" t="str">
        <f>IF(Q32&gt;5,"Nota inválida",HLOOKUP(Q32,#REF!,2,0))</f>
        <v>Nota inválida</v>
      </c>
      <c r="S32" s="141"/>
      <c r="T32" s="100">
        <f t="shared" si="2"/>
        <v>1</v>
      </c>
      <c r="U32" s="43" t="str">
        <f t="shared" si="3"/>
        <v>Risco Pequeno</v>
      </c>
      <c r="V32" s="141"/>
      <c r="W32" s="111">
        <v>1</v>
      </c>
      <c r="X32" s="435" t="str">
        <f t="shared" si="6"/>
        <v>OPERACIONAL</v>
      </c>
      <c r="Y32" s="436"/>
      <c r="Z32" s="436"/>
      <c r="AA32" s="437"/>
      <c r="AB32" s="145"/>
      <c r="AC32" s="100">
        <f t="shared" si="7"/>
        <v>0.65</v>
      </c>
      <c r="AD32" s="153" t="str">
        <f t="shared" si="4"/>
        <v>Risco Pequeno</v>
      </c>
      <c r="AE32" s="27"/>
      <c r="AF32" s="15">
        <f t="shared" si="0"/>
        <v>0.65</v>
      </c>
    </row>
    <row r="33" spans="1:32" s="30" customFormat="1" ht="30" customHeight="1" thickTop="1" thickBot="1">
      <c r="A33" s="420" t="str">
        <f>INDEX('Identificação dos Riscos'!A28:A$36,ROWS('Identificação dos Riscos'!A28))</f>
        <v>Subprocesso / Atividade / Etapa 7</v>
      </c>
      <c r="B33" s="198" t="str">
        <f>'Identificação dos Riscos'!B28</f>
        <v>19</v>
      </c>
      <c r="C33" s="198" t="str">
        <f>'Identificação dos Riscos'!C28</f>
        <v>+</v>
      </c>
      <c r="D33" s="219" t="str">
        <f>'Identificação dos Riscos'!D28</f>
        <v>Evento 1</v>
      </c>
      <c r="E33" s="66"/>
      <c r="F33" s="111">
        <v>1</v>
      </c>
      <c r="G33" s="422" t="str">
        <f t="shared" si="5"/>
        <v>Muito baixa</v>
      </c>
      <c r="H33" s="423" t="str">
        <f>IF(G33&gt;5,"Nota inválida",HLOOKUP(G33,#REF!,2,0))</f>
        <v>Nota inválida</v>
      </c>
      <c r="I33" s="423" t="str">
        <f>IF(H33&gt;5,"Nota inválida",HLOOKUP(H33,#REF!,2,0))</f>
        <v>Nota inválida</v>
      </c>
      <c r="J33" s="423" t="str">
        <f>IF(I33&gt;5,"Nota inválida",HLOOKUP(I33,#REF!,2,0))</f>
        <v>Nota inválida</v>
      </c>
      <c r="K33" s="424" t="str">
        <f>IF(J33&gt;5,"Nota inválida",HLOOKUP(J33,#REF!,2,0))</f>
        <v>Nota inválida</v>
      </c>
      <c r="L33" s="68"/>
      <c r="M33" s="111">
        <v>1</v>
      </c>
      <c r="N33" s="426" t="str">
        <f t="shared" si="1"/>
        <v>Muito baixo</v>
      </c>
      <c r="O33" s="427" t="str">
        <f>IF(N33&gt;5,"Nota inválida",HLOOKUP(N33,#REF!,2,0))</f>
        <v>Nota inválida</v>
      </c>
      <c r="P33" s="427" t="str">
        <f>IF(O33&gt;5,"Nota inválida",HLOOKUP(O33,#REF!,2,0))</f>
        <v>Nota inválida</v>
      </c>
      <c r="Q33" s="427" t="str">
        <f>IF(P33&gt;5,"Nota inválida",HLOOKUP(P33,#REF!,2,0))</f>
        <v>Nota inválida</v>
      </c>
      <c r="R33" s="428" t="str">
        <f>IF(Q33&gt;5,"Nota inválida",HLOOKUP(Q33,#REF!,2,0))</f>
        <v>Nota inválida</v>
      </c>
      <c r="S33" s="141"/>
      <c r="T33" s="100">
        <f t="shared" si="2"/>
        <v>1</v>
      </c>
      <c r="U33" s="43" t="str">
        <f t="shared" si="3"/>
        <v>Risco Pequeno</v>
      </c>
      <c r="V33" s="141"/>
      <c r="W33" s="111">
        <v>1</v>
      </c>
      <c r="X33" s="435" t="str">
        <f t="shared" si="6"/>
        <v>OPERACIONAL</v>
      </c>
      <c r="Y33" s="436"/>
      <c r="Z33" s="436"/>
      <c r="AA33" s="437"/>
      <c r="AB33" s="145"/>
      <c r="AC33" s="100">
        <f t="shared" si="7"/>
        <v>0.65</v>
      </c>
      <c r="AD33" s="153" t="str">
        <f t="shared" si="4"/>
        <v>Risco Pequeno</v>
      </c>
      <c r="AE33" s="27"/>
      <c r="AF33" s="15">
        <f t="shared" si="0"/>
        <v>0.65</v>
      </c>
    </row>
    <row r="34" spans="1:32" s="30" customFormat="1" ht="30" customHeight="1" thickTop="1" thickBot="1">
      <c r="A34" s="420"/>
      <c r="B34" s="198" t="str">
        <f>'Identificação dos Riscos'!B29</f>
        <v>20</v>
      </c>
      <c r="C34" s="198" t="str">
        <f>'Identificação dos Riscos'!C29</f>
        <v>+</v>
      </c>
      <c r="D34" s="219" t="str">
        <f>'Identificação dos Riscos'!D29</f>
        <v>Evento 2</v>
      </c>
      <c r="E34" s="66"/>
      <c r="F34" s="111">
        <v>1</v>
      </c>
      <c r="G34" s="422" t="str">
        <f t="shared" si="5"/>
        <v>Muito baixa</v>
      </c>
      <c r="H34" s="423" t="str">
        <f>IF(G34&gt;5,"Nota inválida",HLOOKUP(G34,#REF!,2,0))</f>
        <v>Nota inválida</v>
      </c>
      <c r="I34" s="423" t="str">
        <f>IF(H34&gt;5,"Nota inválida",HLOOKUP(H34,#REF!,2,0))</f>
        <v>Nota inválida</v>
      </c>
      <c r="J34" s="423" t="str">
        <f>IF(I34&gt;5,"Nota inválida",HLOOKUP(I34,#REF!,2,0))</f>
        <v>Nota inválida</v>
      </c>
      <c r="K34" s="424" t="str">
        <f>IF(J34&gt;5,"Nota inválida",HLOOKUP(J34,#REF!,2,0))</f>
        <v>Nota inválida</v>
      </c>
      <c r="L34" s="68"/>
      <c r="M34" s="111">
        <v>1</v>
      </c>
      <c r="N34" s="426" t="str">
        <f t="shared" si="1"/>
        <v>Muito baixo</v>
      </c>
      <c r="O34" s="427" t="str">
        <f>IF(N34&gt;5,"Nota inválida",HLOOKUP(N34,#REF!,2,0))</f>
        <v>Nota inválida</v>
      </c>
      <c r="P34" s="427" t="str">
        <f>IF(O34&gt;5,"Nota inválida",HLOOKUP(O34,#REF!,2,0))</f>
        <v>Nota inválida</v>
      </c>
      <c r="Q34" s="427" t="str">
        <f>IF(P34&gt;5,"Nota inválida",HLOOKUP(P34,#REF!,2,0))</f>
        <v>Nota inválida</v>
      </c>
      <c r="R34" s="428" t="str">
        <f>IF(Q34&gt;5,"Nota inválida",HLOOKUP(Q34,#REF!,2,0))</f>
        <v>Nota inválida</v>
      </c>
      <c r="S34" s="141"/>
      <c r="T34" s="100">
        <f t="shared" si="2"/>
        <v>1</v>
      </c>
      <c r="U34" s="43" t="str">
        <f t="shared" si="3"/>
        <v>Risco Pequeno</v>
      </c>
      <c r="V34" s="141"/>
      <c r="W34" s="111">
        <v>1</v>
      </c>
      <c r="X34" s="435" t="str">
        <f t="shared" si="6"/>
        <v>OPERACIONAL</v>
      </c>
      <c r="Y34" s="436"/>
      <c r="Z34" s="436"/>
      <c r="AA34" s="437"/>
      <c r="AB34" s="145"/>
      <c r="AC34" s="100">
        <f t="shared" si="7"/>
        <v>0.65</v>
      </c>
      <c r="AD34" s="153" t="str">
        <f t="shared" si="4"/>
        <v>Risco Pequeno</v>
      </c>
      <c r="AE34" s="27"/>
      <c r="AF34" s="15">
        <f t="shared" si="0"/>
        <v>0.65</v>
      </c>
    </row>
    <row r="35" spans="1:32" s="30" customFormat="1" ht="30" customHeight="1" thickTop="1" thickBot="1">
      <c r="A35" s="421"/>
      <c r="B35" s="198" t="str">
        <f>'Identificação dos Riscos'!B30</f>
        <v>21</v>
      </c>
      <c r="C35" s="198" t="str">
        <f>'Identificação dos Riscos'!C30</f>
        <v>+</v>
      </c>
      <c r="D35" s="220" t="str">
        <f>'Identificação dos Riscos'!D30</f>
        <v>Evento 3</v>
      </c>
      <c r="E35" s="66"/>
      <c r="F35" s="111">
        <v>1</v>
      </c>
      <c r="G35" s="422" t="str">
        <f t="shared" si="5"/>
        <v>Muito baixa</v>
      </c>
      <c r="H35" s="423" t="str">
        <f>IF(G35&gt;5,"Nota inválida",HLOOKUP(G35,#REF!,2,0))</f>
        <v>Nota inválida</v>
      </c>
      <c r="I35" s="423" t="str">
        <f>IF(H35&gt;5,"Nota inválida",HLOOKUP(H35,#REF!,2,0))</f>
        <v>Nota inválida</v>
      </c>
      <c r="J35" s="423" t="str">
        <f>IF(I35&gt;5,"Nota inválida",HLOOKUP(I35,#REF!,2,0))</f>
        <v>Nota inválida</v>
      </c>
      <c r="K35" s="424" t="str">
        <f>IF(J35&gt;5,"Nota inválida",HLOOKUP(J35,#REF!,2,0))</f>
        <v>Nota inválida</v>
      </c>
      <c r="L35" s="68"/>
      <c r="M35" s="111">
        <v>1</v>
      </c>
      <c r="N35" s="426" t="str">
        <f t="shared" si="1"/>
        <v>Muito baixo</v>
      </c>
      <c r="O35" s="427" t="str">
        <f>IF(N35&gt;5,"Nota inválida",HLOOKUP(N35,#REF!,2,0))</f>
        <v>Nota inválida</v>
      </c>
      <c r="P35" s="427" t="str">
        <f>IF(O35&gt;5,"Nota inválida",HLOOKUP(O35,#REF!,2,0))</f>
        <v>Nota inválida</v>
      </c>
      <c r="Q35" s="427" t="str">
        <f>IF(P35&gt;5,"Nota inválida",HLOOKUP(P35,#REF!,2,0))</f>
        <v>Nota inválida</v>
      </c>
      <c r="R35" s="428" t="str">
        <f>IF(Q35&gt;5,"Nota inválida",HLOOKUP(Q35,#REF!,2,0))</f>
        <v>Nota inválida</v>
      </c>
      <c r="S35" s="141"/>
      <c r="T35" s="100">
        <f t="shared" si="2"/>
        <v>1</v>
      </c>
      <c r="U35" s="43" t="str">
        <f t="shared" si="3"/>
        <v>Risco Pequeno</v>
      </c>
      <c r="V35" s="141"/>
      <c r="W35" s="111">
        <v>1</v>
      </c>
      <c r="X35" s="435" t="str">
        <f t="shared" si="6"/>
        <v>OPERACIONAL</v>
      </c>
      <c r="Y35" s="436"/>
      <c r="Z35" s="436"/>
      <c r="AA35" s="437"/>
      <c r="AB35" s="145"/>
      <c r="AC35" s="100">
        <f t="shared" si="7"/>
        <v>0.65</v>
      </c>
      <c r="AD35" s="153" t="str">
        <f t="shared" si="4"/>
        <v>Risco Pequeno</v>
      </c>
      <c r="AE35" s="27"/>
      <c r="AF35" s="15">
        <f t="shared" si="0"/>
        <v>0.65</v>
      </c>
    </row>
    <row r="36" spans="1:32" s="30" customFormat="1" ht="30" customHeight="1" thickTop="1" thickBot="1">
      <c r="A36" s="420" t="str">
        <f>INDEX('Identificação dos Riscos'!A31:A$36,ROWS('Identificação dos Riscos'!A31))</f>
        <v>Subprocesso / Atividade / Etapa 8</v>
      </c>
      <c r="B36" s="198" t="str">
        <f>'Identificação dos Riscos'!B31</f>
        <v>22</v>
      </c>
      <c r="C36" s="198" t="str">
        <f>'Identificação dos Riscos'!C31</f>
        <v>+</v>
      </c>
      <c r="D36" s="219" t="str">
        <f>'Identificação dos Riscos'!D31</f>
        <v>Evento 1</v>
      </c>
      <c r="E36" s="66"/>
      <c r="F36" s="98">
        <v>1</v>
      </c>
      <c r="G36" s="422" t="str">
        <f t="shared" si="5"/>
        <v>Muito baixa</v>
      </c>
      <c r="H36" s="423" t="str">
        <f>IF(G36&gt;5,"Nota inválida",HLOOKUP(G36,#REF!,2,0))</f>
        <v>Nota inválida</v>
      </c>
      <c r="I36" s="423" t="str">
        <f>IF(H36&gt;5,"Nota inválida",HLOOKUP(H36,#REF!,2,0))</f>
        <v>Nota inválida</v>
      </c>
      <c r="J36" s="423" t="str">
        <f>IF(I36&gt;5,"Nota inválida",HLOOKUP(I36,#REF!,2,0))</f>
        <v>Nota inválida</v>
      </c>
      <c r="K36" s="424" t="str">
        <f>IF(J36&gt;5,"Nota inválida",HLOOKUP(J36,#REF!,2,0))</f>
        <v>Nota inválida</v>
      </c>
      <c r="L36" s="68"/>
      <c r="M36" s="98">
        <v>1</v>
      </c>
      <c r="N36" s="426" t="str">
        <f t="shared" si="1"/>
        <v>Muito baixo</v>
      </c>
      <c r="O36" s="427" t="str">
        <f>IF(N36&gt;5,"Nota inválida",HLOOKUP(N36,#REF!,2,0))</f>
        <v>Nota inválida</v>
      </c>
      <c r="P36" s="427" t="str">
        <f>IF(O36&gt;5,"Nota inválida",HLOOKUP(O36,#REF!,2,0))</f>
        <v>Nota inválida</v>
      </c>
      <c r="Q36" s="427" t="str">
        <f>IF(P36&gt;5,"Nota inválida",HLOOKUP(P36,#REF!,2,0))</f>
        <v>Nota inválida</v>
      </c>
      <c r="R36" s="428" t="str">
        <f>IF(Q36&gt;5,"Nota inválida",HLOOKUP(Q36,#REF!,2,0))</f>
        <v>Nota inválida</v>
      </c>
      <c r="S36" s="141"/>
      <c r="T36" s="100">
        <f t="shared" si="2"/>
        <v>1</v>
      </c>
      <c r="U36" s="43" t="str">
        <f t="shared" si="3"/>
        <v>Risco Pequeno</v>
      </c>
      <c r="V36" s="141"/>
      <c r="W36" s="98">
        <v>1</v>
      </c>
      <c r="X36" s="435" t="str">
        <f t="shared" si="6"/>
        <v>OPERACIONAL</v>
      </c>
      <c r="Y36" s="436"/>
      <c r="Z36" s="436"/>
      <c r="AA36" s="437"/>
      <c r="AB36" s="145"/>
      <c r="AC36" s="100">
        <f t="shared" si="7"/>
        <v>0.65</v>
      </c>
      <c r="AD36" s="153" t="str">
        <f t="shared" si="4"/>
        <v>Risco Pequeno</v>
      </c>
      <c r="AE36" s="27"/>
      <c r="AF36" s="15">
        <f t="shared" si="0"/>
        <v>0.65</v>
      </c>
    </row>
    <row r="37" spans="1:32" s="30" customFormat="1" ht="30" customHeight="1" thickTop="1" thickBot="1">
      <c r="A37" s="420"/>
      <c r="B37" s="198" t="str">
        <f>'Identificação dos Riscos'!B32</f>
        <v>23</v>
      </c>
      <c r="C37" s="198" t="str">
        <f>'Identificação dos Riscos'!C32</f>
        <v>+</v>
      </c>
      <c r="D37" s="219" t="str">
        <f>'Identificação dos Riscos'!D32</f>
        <v>Evento 2</v>
      </c>
      <c r="E37" s="66"/>
      <c r="F37" s="98">
        <v>1</v>
      </c>
      <c r="G37" s="422" t="str">
        <f t="shared" si="5"/>
        <v>Muito baixa</v>
      </c>
      <c r="H37" s="423" t="str">
        <f>IF(G37&gt;5,"Nota inválida",HLOOKUP(G37,#REF!,2,0))</f>
        <v>Nota inválida</v>
      </c>
      <c r="I37" s="423" t="str">
        <f>IF(H37&gt;5,"Nota inválida",HLOOKUP(H37,#REF!,2,0))</f>
        <v>Nota inválida</v>
      </c>
      <c r="J37" s="423" t="str">
        <f>IF(I37&gt;5,"Nota inválida",HLOOKUP(I37,#REF!,2,0))</f>
        <v>Nota inválida</v>
      </c>
      <c r="K37" s="424" t="str">
        <f>IF(J37&gt;5,"Nota inválida",HLOOKUP(J37,#REF!,2,0))</f>
        <v>Nota inválida</v>
      </c>
      <c r="L37" s="68"/>
      <c r="M37" s="98">
        <v>1</v>
      </c>
      <c r="N37" s="426" t="str">
        <f t="shared" si="1"/>
        <v>Muito baixo</v>
      </c>
      <c r="O37" s="427" t="str">
        <f>IF(N37&gt;5,"Nota inválida",HLOOKUP(N37,#REF!,2,0))</f>
        <v>Nota inválida</v>
      </c>
      <c r="P37" s="427" t="str">
        <f>IF(O37&gt;5,"Nota inválida",HLOOKUP(O37,#REF!,2,0))</f>
        <v>Nota inválida</v>
      </c>
      <c r="Q37" s="427" t="str">
        <f>IF(P37&gt;5,"Nota inválida",HLOOKUP(P37,#REF!,2,0))</f>
        <v>Nota inválida</v>
      </c>
      <c r="R37" s="428" t="str">
        <f>IF(Q37&gt;5,"Nota inválida",HLOOKUP(Q37,#REF!,2,0))</f>
        <v>Nota inválida</v>
      </c>
      <c r="S37" s="141"/>
      <c r="T37" s="100">
        <f t="shared" si="2"/>
        <v>1</v>
      </c>
      <c r="U37" s="43" t="str">
        <f t="shared" si="3"/>
        <v>Risco Pequeno</v>
      </c>
      <c r="V37" s="141"/>
      <c r="W37" s="98">
        <v>1</v>
      </c>
      <c r="X37" s="435" t="str">
        <f t="shared" si="6"/>
        <v>OPERACIONAL</v>
      </c>
      <c r="Y37" s="436"/>
      <c r="Z37" s="436"/>
      <c r="AA37" s="437"/>
      <c r="AB37" s="145"/>
      <c r="AC37" s="100">
        <f t="shared" si="7"/>
        <v>0.65</v>
      </c>
      <c r="AD37" s="153" t="str">
        <f t="shared" si="4"/>
        <v>Risco Pequeno</v>
      </c>
      <c r="AE37" s="27"/>
      <c r="AF37" s="15">
        <f t="shared" si="0"/>
        <v>0.65</v>
      </c>
    </row>
    <row r="38" spans="1:32" s="30" customFormat="1" ht="30" customHeight="1" thickTop="1" thickBot="1">
      <c r="A38" s="421"/>
      <c r="B38" s="198" t="str">
        <f>'Identificação dos Riscos'!B33</f>
        <v>24</v>
      </c>
      <c r="C38" s="198" t="str">
        <f>'Identificação dos Riscos'!C33</f>
        <v>+</v>
      </c>
      <c r="D38" s="220" t="str">
        <f>'Identificação dos Riscos'!D33</f>
        <v>Evento 3</v>
      </c>
      <c r="E38" s="66"/>
      <c r="F38" s="98">
        <v>1</v>
      </c>
      <c r="G38" s="422" t="str">
        <f t="shared" si="5"/>
        <v>Muito baixa</v>
      </c>
      <c r="H38" s="423" t="str">
        <f>IF(G38&gt;5,"Nota inválida",HLOOKUP(G38,#REF!,2,0))</f>
        <v>Nota inválida</v>
      </c>
      <c r="I38" s="423" t="str">
        <f>IF(H38&gt;5,"Nota inválida",HLOOKUP(H38,#REF!,2,0))</f>
        <v>Nota inválida</v>
      </c>
      <c r="J38" s="423" t="str">
        <f>IF(I38&gt;5,"Nota inválida",HLOOKUP(I38,#REF!,2,0))</f>
        <v>Nota inválida</v>
      </c>
      <c r="K38" s="424" t="str">
        <f>IF(J38&gt;5,"Nota inválida",HLOOKUP(J38,#REF!,2,0))</f>
        <v>Nota inválida</v>
      </c>
      <c r="L38" s="68"/>
      <c r="M38" s="98">
        <v>1</v>
      </c>
      <c r="N38" s="426" t="str">
        <f t="shared" si="1"/>
        <v>Muito baixo</v>
      </c>
      <c r="O38" s="427" t="str">
        <f>IF(N38&gt;5,"Nota inválida",HLOOKUP(N38,#REF!,2,0))</f>
        <v>Nota inválida</v>
      </c>
      <c r="P38" s="427" t="str">
        <f>IF(O38&gt;5,"Nota inválida",HLOOKUP(O38,#REF!,2,0))</f>
        <v>Nota inválida</v>
      </c>
      <c r="Q38" s="427" t="str">
        <f>IF(P38&gt;5,"Nota inválida",HLOOKUP(P38,#REF!,2,0))</f>
        <v>Nota inválida</v>
      </c>
      <c r="R38" s="428" t="str">
        <f>IF(Q38&gt;5,"Nota inválida",HLOOKUP(Q38,#REF!,2,0))</f>
        <v>Nota inválida</v>
      </c>
      <c r="S38" s="141"/>
      <c r="T38" s="100">
        <f t="shared" si="2"/>
        <v>1</v>
      </c>
      <c r="U38" s="43" t="str">
        <f t="shared" si="3"/>
        <v>Risco Pequeno</v>
      </c>
      <c r="V38" s="141"/>
      <c r="W38" s="98">
        <v>1</v>
      </c>
      <c r="X38" s="435" t="str">
        <f t="shared" si="6"/>
        <v>OPERACIONAL</v>
      </c>
      <c r="Y38" s="436"/>
      <c r="Z38" s="436"/>
      <c r="AA38" s="437"/>
      <c r="AB38" s="145"/>
      <c r="AC38" s="100">
        <f t="shared" si="7"/>
        <v>0.65</v>
      </c>
      <c r="AD38" s="153" t="str">
        <f t="shared" si="4"/>
        <v>Risco Pequeno</v>
      </c>
      <c r="AE38" s="27"/>
      <c r="AF38" s="15">
        <f t="shared" si="0"/>
        <v>0.65</v>
      </c>
    </row>
    <row r="39" spans="1:32" s="30" customFormat="1" ht="30" customHeight="1" thickTop="1" thickBot="1">
      <c r="A39" s="420" t="str">
        <f>INDEX('Identificação dos Riscos'!A34:A$36,ROWS('Identificação dos Riscos'!A34))</f>
        <v>Subprocesso / Atividade / Etapa 9</v>
      </c>
      <c r="B39" s="198" t="str">
        <f>'Identificação dos Riscos'!B34</f>
        <v>25</v>
      </c>
      <c r="C39" s="198" t="str">
        <f>'Identificação dos Riscos'!C34</f>
        <v>+</v>
      </c>
      <c r="D39" s="219" t="str">
        <f>'Identificação dos Riscos'!D34</f>
        <v>Evento 1</v>
      </c>
      <c r="E39" s="66"/>
      <c r="F39" s="98">
        <v>1</v>
      </c>
      <c r="G39" s="422" t="str">
        <f t="shared" si="5"/>
        <v>Muito baixa</v>
      </c>
      <c r="H39" s="423" t="str">
        <f>IF(G39&gt;5,"Nota inválida",HLOOKUP(G39,#REF!,2,0))</f>
        <v>Nota inválida</v>
      </c>
      <c r="I39" s="423" t="str">
        <f>IF(H39&gt;5,"Nota inválida",HLOOKUP(H39,#REF!,2,0))</f>
        <v>Nota inválida</v>
      </c>
      <c r="J39" s="423" t="str">
        <f>IF(I39&gt;5,"Nota inválida",HLOOKUP(I39,#REF!,2,0))</f>
        <v>Nota inválida</v>
      </c>
      <c r="K39" s="424" t="str">
        <f>IF(J39&gt;5,"Nota inválida",HLOOKUP(J39,#REF!,2,0))</f>
        <v>Nota inválida</v>
      </c>
      <c r="L39" s="68"/>
      <c r="M39" s="98">
        <v>1</v>
      </c>
      <c r="N39" s="426" t="str">
        <f t="shared" si="1"/>
        <v>Muito baixo</v>
      </c>
      <c r="O39" s="427" t="str">
        <f>IF(N39&gt;5,"Nota inválida",HLOOKUP(N39,#REF!,2,0))</f>
        <v>Nota inválida</v>
      </c>
      <c r="P39" s="427" t="str">
        <f>IF(O39&gt;5,"Nota inválida",HLOOKUP(O39,#REF!,2,0))</f>
        <v>Nota inválida</v>
      </c>
      <c r="Q39" s="427" t="str">
        <f>IF(P39&gt;5,"Nota inválida",HLOOKUP(P39,#REF!,2,0))</f>
        <v>Nota inválida</v>
      </c>
      <c r="R39" s="428" t="str">
        <f>IF(Q39&gt;5,"Nota inválida",HLOOKUP(Q39,#REF!,2,0))</f>
        <v>Nota inválida</v>
      </c>
      <c r="S39" s="141"/>
      <c r="T39" s="100">
        <f t="shared" si="2"/>
        <v>1</v>
      </c>
      <c r="U39" s="43" t="str">
        <f t="shared" si="3"/>
        <v>Risco Pequeno</v>
      </c>
      <c r="V39" s="141"/>
      <c r="W39" s="98">
        <v>1</v>
      </c>
      <c r="X39" s="435" t="str">
        <f t="shared" si="6"/>
        <v>OPERACIONAL</v>
      </c>
      <c r="Y39" s="436"/>
      <c r="Z39" s="436"/>
      <c r="AA39" s="437"/>
      <c r="AB39" s="145"/>
      <c r="AC39" s="100">
        <f t="shared" si="7"/>
        <v>0.65</v>
      </c>
      <c r="AD39" s="153" t="str">
        <f t="shared" si="4"/>
        <v>Risco Pequeno</v>
      </c>
      <c r="AE39" s="27"/>
      <c r="AF39" s="15">
        <f t="shared" si="0"/>
        <v>0.65</v>
      </c>
    </row>
    <row r="40" spans="1:32" s="30" customFormat="1" ht="30" customHeight="1" thickTop="1" thickBot="1">
      <c r="A40" s="420"/>
      <c r="B40" s="198" t="str">
        <f>'Identificação dos Riscos'!B35</f>
        <v>26</v>
      </c>
      <c r="C40" s="198" t="str">
        <f>'Identificação dos Riscos'!C35</f>
        <v>+</v>
      </c>
      <c r="D40" s="219" t="str">
        <f>'Identificação dos Riscos'!D35</f>
        <v>Evento 2</v>
      </c>
      <c r="E40" s="66"/>
      <c r="F40" s="98">
        <v>1</v>
      </c>
      <c r="G40" s="422" t="str">
        <f t="shared" si="5"/>
        <v>Muito baixa</v>
      </c>
      <c r="H40" s="423" t="str">
        <f>IF(G40&gt;5,"Nota inválida",HLOOKUP(G40,#REF!,2,0))</f>
        <v>Nota inválida</v>
      </c>
      <c r="I40" s="423" t="str">
        <f>IF(H40&gt;5,"Nota inválida",HLOOKUP(H40,#REF!,2,0))</f>
        <v>Nota inválida</v>
      </c>
      <c r="J40" s="423" t="str">
        <f>IF(I40&gt;5,"Nota inválida",HLOOKUP(I40,#REF!,2,0))</f>
        <v>Nota inválida</v>
      </c>
      <c r="K40" s="424" t="str">
        <f>IF(J40&gt;5,"Nota inválida",HLOOKUP(J40,#REF!,2,0))</f>
        <v>Nota inválida</v>
      </c>
      <c r="L40" s="68"/>
      <c r="M40" s="98">
        <v>1</v>
      </c>
      <c r="N40" s="426" t="str">
        <f t="shared" si="1"/>
        <v>Muito baixo</v>
      </c>
      <c r="O40" s="427" t="str">
        <f>IF(N40&gt;5,"Nota inválida",HLOOKUP(N40,#REF!,2,0))</f>
        <v>Nota inválida</v>
      </c>
      <c r="P40" s="427" t="str">
        <f>IF(O40&gt;5,"Nota inválida",HLOOKUP(O40,#REF!,2,0))</f>
        <v>Nota inválida</v>
      </c>
      <c r="Q40" s="427" t="str">
        <f>IF(P40&gt;5,"Nota inválida",HLOOKUP(P40,#REF!,2,0))</f>
        <v>Nota inválida</v>
      </c>
      <c r="R40" s="428" t="str">
        <f>IF(Q40&gt;5,"Nota inválida",HLOOKUP(Q40,#REF!,2,0))</f>
        <v>Nota inválida</v>
      </c>
      <c r="S40" s="141"/>
      <c r="T40" s="100">
        <f t="shared" si="2"/>
        <v>1</v>
      </c>
      <c r="U40" s="43" t="str">
        <f t="shared" si="3"/>
        <v>Risco Pequeno</v>
      </c>
      <c r="V40" s="141"/>
      <c r="W40" s="98">
        <v>1</v>
      </c>
      <c r="X40" s="435" t="str">
        <f t="shared" si="6"/>
        <v>OPERACIONAL</v>
      </c>
      <c r="Y40" s="436"/>
      <c r="Z40" s="436"/>
      <c r="AA40" s="437"/>
      <c r="AB40" s="145"/>
      <c r="AC40" s="100">
        <f t="shared" si="7"/>
        <v>0.65</v>
      </c>
      <c r="AD40" s="153" t="str">
        <f t="shared" si="4"/>
        <v>Risco Pequeno</v>
      </c>
      <c r="AE40" s="27"/>
      <c r="AF40" s="15">
        <f t="shared" si="0"/>
        <v>0.65</v>
      </c>
    </row>
    <row r="41" spans="1:32" s="30" customFormat="1" ht="30" customHeight="1" thickTop="1" thickBot="1">
      <c r="A41" s="421"/>
      <c r="B41" s="198" t="str">
        <f>'Identificação dos Riscos'!B36</f>
        <v>27</v>
      </c>
      <c r="C41" s="198" t="str">
        <f>'Identificação dos Riscos'!C36</f>
        <v>+</v>
      </c>
      <c r="D41" s="220" t="str">
        <f>'Identificação dos Riscos'!D36</f>
        <v>Evento 3</v>
      </c>
      <c r="E41" s="66"/>
      <c r="F41" s="98">
        <v>1</v>
      </c>
      <c r="G41" s="422" t="str">
        <f t="shared" si="5"/>
        <v>Muito baixa</v>
      </c>
      <c r="H41" s="423" t="str">
        <f>IF(G41&gt;5,"Nota inválida",HLOOKUP(G41,#REF!,2,0))</f>
        <v>Nota inválida</v>
      </c>
      <c r="I41" s="423" t="str">
        <f>IF(H41&gt;5,"Nota inválida",HLOOKUP(H41,#REF!,2,0))</f>
        <v>Nota inválida</v>
      </c>
      <c r="J41" s="423" t="str">
        <f>IF(I41&gt;5,"Nota inválida",HLOOKUP(I41,#REF!,2,0))</f>
        <v>Nota inválida</v>
      </c>
      <c r="K41" s="424" t="str">
        <f>IF(J41&gt;5,"Nota inválida",HLOOKUP(J41,#REF!,2,0))</f>
        <v>Nota inválida</v>
      </c>
      <c r="L41" s="68"/>
      <c r="M41" s="98">
        <v>1</v>
      </c>
      <c r="N41" s="426" t="str">
        <f>IF(M41&gt;5,"Nota inválida",HLOOKUP(M41,$N$13:$R$14,2,0))</f>
        <v>Muito baixo</v>
      </c>
      <c r="O41" s="427" t="str">
        <f>IF(N41&gt;5,"Nota inválida",HLOOKUP(N41,#REF!,2,0))</f>
        <v>Nota inválida</v>
      </c>
      <c r="P41" s="427" t="str">
        <f>IF(O41&gt;5,"Nota inválida",HLOOKUP(O41,#REF!,2,0))</f>
        <v>Nota inválida</v>
      </c>
      <c r="Q41" s="427" t="str">
        <f>IF(P41&gt;5,"Nota inválida",HLOOKUP(P41,#REF!,2,0))</f>
        <v>Nota inválida</v>
      </c>
      <c r="R41" s="428" t="str">
        <f>IF(Q41&gt;5,"Nota inválida",HLOOKUP(Q41,#REF!,2,0))</f>
        <v>Nota inválida</v>
      </c>
      <c r="S41" s="141"/>
      <c r="T41" s="100">
        <f t="shared" si="2"/>
        <v>1</v>
      </c>
      <c r="U41" s="43" t="str">
        <f t="shared" si="3"/>
        <v>Risco Pequeno</v>
      </c>
      <c r="V41" s="141"/>
      <c r="W41" s="98">
        <v>1</v>
      </c>
      <c r="X41" s="435" t="str">
        <f t="shared" si="6"/>
        <v>OPERACIONAL</v>
      </c>
      <c r="Y41" s="436"/>
      <c r="Z41" s="436"/>
      <c r="AA41" s="437"/>
      <c r="AB41" s="145"/>
      <c r="AC41" s="100">
        <f t="shared" si="7"/>
        <v>0.65</v>
      </c>
      <c r="AD41" s="153" t="str">
        <f t="shared" si="4"/>
        <v>Risco Pequeno</v>
      </c>
      <c r="AE41" s="27"/>
      <c r="AF41" s="15">
        <f t="shared" si="0"/>
        <v>0.65</v>
      </c>
    </row>
    <row r="42" spans="1:32" s="30" customFormat="1" ht="30" customHeight="1" thickTop="1" thickBot="1">
      <c r="A42" s="420">
        <f>INDEX('Identificação dos Riscos'!A$36:A37,ROWS('Identificação dos Riscos'!A37))</f>
        <v>0</v>
      </c>
      <c r="B42" s="198" t="str">
        <f>'Identificação dos Riscos'!B37</f>
        <v>28</v>
      </c>
      <c r="C42" s="198" t="str">
        <f>'Identificação dos Riscos'!C37</f>
        <v>+</v>
      </c>
      <c r="D42" s="220" t="str">
        <f>'Identificação dos Riscos'!D37</f>
        <v>Evento 1</v>
      </c>
      <c r="E42" s="66"/>
      <c r="F42" s="98">
        <v>1</v>
      </c>
      <c r="G42" s="422" t="str">
        <f t="shared" si="5"/>
        <v>Muito baixa</v>
      </c>
      <c r="H42" s="423" t="str">
        <f>IF(G42&gt;5,"Nota inválida",HLOOKUP(G42,#REF!,2,0))</f>
        <v>Nota inválida</v>
      </c>
      <c r="I42" s="423" t="str">
        <f>IF(H42&gt;5,"Nota inválida",HLOOKUP(H42,#REF!,2,0))</f>
        <v>Nota inválida</v>
      </c>
      <c r="J42" s="423" t="str">
        <f>IF(I42&gt;5,"Nota inválida",HLOOKUP(I42,#REF!,2,0))</f>
        <v>Nota inválida</v>
      </c>
      <c r="K42" s="424" t="str">
        <f>IF(J42&gt;5,"Nota inválida",HLOOKUP(J42,#REF!,2,0))</f>
        <v>Nota inválida</v>
      </c>
      <c r="L42" s="68"/>
      <c r="M42" s="98">
        <v>1</v>
      </c>
      <c r="N42" s="426" t="str">
        <f t="shared" si="1"/>
        <v>Muito baixo</v>
      </c>
      <c r="O42" s="427" t="str">
        <f>IF(N42&gt;5,"Nota inválida",HLOOKUP(N42,#REF!,2,0))</f>
        <v>Nota inválida</v>
      </c>
      <c r="P42" s="427" t="str">
        <f>IF(O42&gt;5,"Nota inválida",HLOOKUP(O42,#REF!,2,0))</f>
        <v>Nota inválida</v>
      </c>
      <c r="Q42" s="427" t="str">
        <f>IF(P42&gt;5,"Nota inválida",HLOOKUP(P42,#REF!,2,0))</f>
        <v>Nota inválida</v>
      </c>
      <c r="R42" s="428" t="str">
        <f>IF(Q42&gt;5,"Nota inválida",HLOOKUP(Q42,#REF!,2,0))</f>
        <v>Nota inválida</v>
      </c>
      <c r="S42" s="141"/>
      <c r="T42" s="100">
        <f t="shared" si="2"/>
        <v>1</v>
      </c>
      <c r="U42" s="43" t="str">
        <f t="shared" si="3"/>
        <v>Risco Pequeno</v>
      </c>
      <c r="V42" s="141"/>
      <c r="W42" s="98">
        <v>1</v>
      </c>
      <c r="X42" s="435" t="str">
        <f t="shared" si="6"/>
        <v>OPERACIONAL</v>
      </c>
      <c r="Y42" s="436"/>
      <c r="Z42" s="436"/>
      <c r="AA42" s="437"/>
      <c r="AB42" s="145"/>
      <c r="AC42" s="100">
        <f t="shared" si="7"/>
        <v>0.65</v>
      </c>
      <c r="AD42" s="153" t="str">
        <f t="shared" si="4"/>
        <v>Risco Pequeno</v>
      </c>
      <c r="AE42" s="27"/>
      <c r="AF42" s="15">
        <f t="shared" si="0"/>
        <v>0.65</v>
      </c>
    </row>
    <row r="43" spans="1:32" s="30" customFormat="1" ht="30" customHeight="1" thickTop="1" thickBot="1">
      <c r="A43" s="420"/>
      <c r="B43" s="198" t="str">
        <f>'Identificação dos Riscos'!B38</f>
        <v>29</v>
      </c>
      <c r="C43" s="198">
        <f>'Identificação dos Riscos'!C38</f>
        <v>0</v>
      </c>
      <c r="D43" s="220" t="str">
        <f>'Identificação dos Riscos'!D38</f>
        <v>Evento 2</v>
      </c>
      <c r="E43" s="66"/>
      <c r="F43" s="98">
        <v>1</v>
      </c>
      <c r="G43" s="422" t="str">
        <f t="shared" si="5"/>
        <v>Muito baixa</v>
      </c>
      <c r="H43" s="423" t="str">
        <f>IF(G43&gt;5,"Nota inválida",HLOOKUP(G43,#REF!,2,0))</f>
        <v>Nota inválida</v>
      </c>
      <c r="I43" s="423" t="str">
        <f>IF(H43&gt;5,"Nota inválida",HLOOKUP(H43,#REF!,2,0))</f>
        <v>Nota inválida</v>
      </c>
      <c r="J43" s="423" t="str">
        <f>IF(I43&gt;5,"Nota inválida",HLOOKUP(I43,#REF!,2,0))</f>
        <v>Nota inválida</v>
      </c>
      <c r="K43" s="424" t="str">
        <f>IF(J43&gt;5,"Nota inválida",HLOOKUP(J43,#REF!,2,0))</f>
        <v>Nota inválida</v>
      </c>
      <c r="L43" s="68"/>
      <c r="M43" s="98">
        <v>1</v>
      </c>
      <c r="N43" s="426" t="str">
        <f t="shared" si="1"/>
        <v>Muito baixo</v>
      </c>
      <c r="O43" s="427" t="str">
        <f>IF(N43&gt;5,"Nota inválida",HLOOKUP(N43,#REF!,2,0))</f>
        <v>Nota inválida</v>
      </c>
      <c r="P43" s="427" t="str">
        <f>IF(O43&gt;5,"Nota inválida",HLOOKUP(O43,#REF!,2,0))</f>
        <v>Nota inválida</v>
      </c>
      <c r="Q43" s="427" t="str">
        <f>IF(P43&gt;5,"Nota inválida",HLOOKUP(P43,#REF!,2,0))</f>
        <v>Nota inválida</v>
      </c>
      <c r="R43" s="428" t="str">
        <f>IF(Q43&gt;5,"Nota inválida",HLOOKUP(Q43,#REF!,2,0))</f>
        <v>Nota inválida</v>
      </c>
      <c r="S43" s="141"/>
      <c r="T43" s="100">
        <f t="shared" si="2"/>
        <v>1</v>
      </c>
      <c r="U43" s="43" t="str">
        <f t="shared" si="3"/>
        <v>Risco Pequeno</v>
      </c>
      <c r="V43" s="141"/>
      <c r="W43" s="98">
        <v>1</v>
      </c>
      <c r="X43" s="435" t="str">
        <f t="shared" si="6"/>
        <v>OPERACIONAL</v>
      </c>
      <c r="Y43" s="436"/>
      <c r="Z43" s="436"/>
      <c r="AA43" s="437"/>
      <c r="AB43" s="145"/>
      <c r="AC43" s="100">
        <f t="shared" si="7"/>
        <v>0.65</v>
      </c>
      <c r="AD43" s="153" t="str">
        <f t="shared" si="4"/>
        <v>Risco Pequeno</v>
      </c>
      <c r="AE43" s="27"/>
      <c r="AF43" s="15">
        <f t="shared" si="0"/>
        <v>0.65</v>
      </c>
    </row>
    <row r="44" spans="1:32" s="30" customFormat="1" ht="30" customHeight="1" thickTop="1" thickBot="1">
      <c r="A44" s="421"/>
      <c r="B44" s="221" t="str">
        <f>'Identificação dos Riscos'!B39</f>
        <v>30</v>
      </c>
      <c r="C44" s="221" t="str">
        <f>'Identificação dos Riscos'!C39</f>
        <v>+</v>
      </c>
      <c r="D44" s="220" t="str">
        <f>'Identificação dos Riscos'!D39</f>
        <v>Evento 3</v>
      </c>
      <c r="E44" s="66"/>
      <c r="F44" s="99">
        <v>1</v>
      </c>
      <c r="G44" s="432" t="str">
        <f t="shared" si="5"/>
        <v>Muito baixa</v>
      </c>
      <c r="H44" s="433" t="str">
        <f>IF(G44&gt;5,"Nota inválida",HLOOKUP(G44,#REF!,2,0))</f>
        <v>Nota inválida</v>
      </c>
      <c r="I44" s="433" t="str">
        <f>IF(H44&gt;5,"Nota inválida",HLOOKUP(H44,#REF!,2,0))</f>
        <v>Nota inválida</v>
      </c>
      <c r="J44" s="433" t="str">
        <f>IF(I44&gt;5,"Nota inválida",HLOOKUP(I44,#REF!,2,0))</f>
        <v>Nota inválida</v>
      </c>
      <c r="K44" s="434" t="str">
        <f>IF(J44&gt;5,"Nota inválida",HLOOKUP(J44,#REF!,2,0))</f>
        <v>Nota inválida</v>
      </c>
      <c r="L44" s="68"/>
      <c r="M44" s="99">
        <v>1</v>
      </c>
      <c r="N44" s="429" t="str">
        <f t="shared" si="1"/>
        <v>Muito baixo</v>
      </c>
      <c r="O44" s="430" t="str">
        <f>IF(N44&gt;5,"Nota inválida",HLOOKUP(N44,#REF!,2,0))</f>
        <v>Nota inválida</v>
      </c>
      <c r="P44" s="430" t="str">
        <f>IF(O44&gt;5,"Nota inválida",HLOOKUP(O44,#REF!,2,0))</f>
        <v>Nota inválida</v>
      </c>
      <c r="Q44" s="430" t="str">
        <f>IF(P44&gt;5,"Nota inválida",HLOOKUP(P44,#REF!,2,0))</f>
        <v>Nota inválida</v>
      </c>
      <c r="R44" s="431" t="str">
        <f>IF(Q44&gt;5,"Nota inválida",HLOOKUP(Q44,#REF!,2,0))</f>
        <v>Nota inválida</v>
      </c>
      <c r="S44" s="141"/>
      <c r="T44" s="100">
        <f t="shared" si="2"/>
        <v>1</v>
      </c>
      <c r="U44" s="43" t="str">
        <f t="shared" si="3"/>
        <v>Risco Pequeno</v>
      </c>
      <c r="V44" s="141"/>
      <c r="W44" s="99">
        <v>1</v>
      </c>
      <c r="X44" s="438" t="str">
        <f>IF(W44&gt;4,"Nota inválida",HLOOKUP(W44,$X$13:$AA$14,2,0))</f>
        <v>OPERACIONAL</v>
      </c>
      <c r="Y44" s="439"/>
      <c r="Z44" s="439"/>
      <c r="AA44" s="440"/>
      <c r="AB44" s="145"/>
      <c r="AC44" s="165">
        <f>F44*M44*AF44</f>
        <v>0.65</v>
      </c>
      <c r="AD44" s="153" t="str">
        <f t="shared" si="4"/>
        <v>Risco Pequeno</v>
      </c>
      <c r="AE44" s="27"/>
      <c r="AF44" s="15">
        <f t="shared" si="0"/>
        <v>0.65</v>
      </c>
    </row>
    <row r="45" spans="1:32" s="30" customFormat="1" ht="20.100000000000001" customHeight="1" thickTop="1">
      <c r="A45" s="119"/>
      <c r="B45" s="119"/>
      <c r="C45" s="119"/>
      <c r="D45" s="120"/>
      <c r="E45" s="120"/>
      <c r="F45" s="117"/>
      <c r="G45" s="121"/>
      <c r="H45" s="121"/>
      <c r="I45" s="121"/>
      <c r="J45" s="121"/>
      <c r="K45" s="121"/>
      <c r="L45" s="68"/>
      <c r="M45" s="117"/>
      <c r="N45" s="121"/>
      <c r="O45" s="121"/>
      <c r="P45" s="121"/>
      <c r="Q45" s="121"/>
      <c r="R45" s="121"/>
      <c r="S45" s="121"/>
      <c r="T45" s="122"/>
      <c r="U45" s="123"/>
      <c r="V45" s="121"/>
      <c r="W45" s="117"/>
      <c r="X45" s="121"/>
      <c r="Y45" s="121"/>
      <c r="Z45" s="121"/>
      <c r="AA45" s="121"/>
      <c r="AB45" s="68"/>
      <c r="AC45" s="122"/>
      <c r="AD45" s="123"/>
      <c r="AE45" s="27"/>
    </row>
    <row r="46" spans="1:32" s="30" customFormat="1" ht="15" customHeight="1">
      <c r="A46" s="119"/>
      <c r="B46" s="119"/>
      <c r="C46" s="119"/>
      <c r="D46" s="120"/>
      <c r="E46" s="118"/>
      <c r="F46" s="127"/>
      <c r="G46" s="128"/>
      <c r="H46" s="128"/>
      <c r="I46" s="128"/>
      <c r="J46" s="128"/>
      <c r="K46" s="129"/>
      <c r="L46" s="130"/>
      <c r="M46" s="125"/>
      <c r="N46" s="425"/>
      <c r="O46" s="425"/>
      <c r="P46" s="425"/>
      <c r="Q46" s="425"/>
      <c r="R46" s="425"/>
      <c r="S46" s="142"/>
      <c r="T46" s="131"/>
      <c r="U46" s="132"/>
      <c r="V46" s="142"/>
      <c r="W46" s="125"/>
      <c r="X46" s="142"/>
      <c r="Y46" s="142"/>
      <c r="Z46" s="142"/>
      <c r="AA46" s="142"/>
      <c r="AB46" s="130"/>
      <c r="AC46" s="131"/>
      <c r="AD46" s="132"/>
      <c r="AE46" s="27"/>
    </row>
    <row r="47" spans="1:32" s="30" customFormat="1" ht="25.5" customHeight="1">
      <c r="D47" s="16"/>
      <c r="E47" s="64"/>
      <c r="F47" s="27"/>
      <c r="G47" s="417"/>
      <c r="H47" s="418"/>
      <c r="I47" s="418"/>
      <c r="J47" s="67"/>
      <c r="K47" s="134"/>
      <c r="L47" s="126"/>
      <c r="M47" s="124"/>
      <c r="N47" s="133"/>
      <c r="O47" s="133"/>
      <c r="P47" s="133"/>
      <c r="Q47" s="133"/>
      <c r="R47" s="124"/>
      <c r="S47" s="126"/>
      <c r="T47" s="124"/>
      <c r="U47" s="124"/>
      <c r="V47" s="126"/>
      <c r="W47" s="124"/>
      <c r="X47" s="124"/>
      <c r="Y47" s="124"/>
      <c r="Z47" s="124"/>
      <c r="AA47" s="124"/>
      <c r="AB47" s="124"/>
      <c r="AC47" s="124"/>
      <c r="AD47" s="124"/>
    </row>
    <row r="48" spans="1:32" s="30" customFormat="1" ht="16.5" customHeight="1">
      <c r="D48" s="16"/>
      <c r="E48" s="64"/>
      <c r="F48" s="27"/>
      <c r="G48" s="417"/>
      <c r="H48" s="418"/>
      <c r="I48" s="418"/>
      <c r="J48" s="67"/>
      <c r="K48" s="135"/>
      <c r="L48" s="126"/>
      <c r="M48" s="124"/>
      <c r="N48" s="133"/>
      <c r="O48" s="133"/>
      <c r="P48" s="133"/>
      <c r="Q48" s="133"/>
      <c r="R48" s="124"/>
      <c r="S48" s="126"/>
      <c r="T48" s="124"/>
      <c r="U48" s="124"/>
      <c r="V48" s="126"/>
      <c r="W48" s="124"/>
      <c r="X48" s="124"/>
      <c r="Y48" s="124"/>
      <c r="Z48" s="124"/>
      <c r="AA48" s="124"/>
      <c r="AB48" s="124"/>
      <c r="AC48" s="124"/>
      <c r="AD48" s="124"/>
    </row>
    <row r="49" spans="4:31" s="30" customFormat="1" ht="16.5" customHeight="1">
      <c r="D49" s="16"/>
      <c r="E49" s="64"/>
      <c r="F49" s="27"/>
      <c r="G49" s="417"/>
      <c r="H49" s="418"/>
      <c r="I49" s="418"/>
      <c r="J49" s="67"/>
      <c r="K49" s="116"/>
      <c r="L49" s="126"/>
      <c r="M49" s="124"/>
      <c r="N49" s="133"/>
      <c r="O49" s="133"/>
      <c r="P49" s="133"/>
      <c r="Q49" s="133"/>
      <c r="R49" s="124"/>
      <c r="S49" s="126"/>
      <c r="T49" s="124"/>
      <c r="U49" s="133"/>
      <c r="V49" s="126"/>
      <c r="W49" s="124"/>
      <c r="X49" s="124"/>
      <c r="Y49" s="124"/>
      <c r="Z49" s="124"/>
      <c r="AA49" s="124"/>
      <c r="AB49" s="124"/>
      <c r="AC49" s="124"/>
      <c r="AD49" s="133"/>
    </row>
    <row r="50" spans="4:31" s="30" customFormat="1">
      <c r="D50" s="16"/>
      <c r="E50" s="64"/>
      <c r="F50" s="27"/>
      <c r="G50" s="417"/>
      <c r="H50" s="418"/>
      <c r="I50" s="418"/>
      <c r="J50" s="67"/>
      <c r="K50" s="116"/>
      <c r="L50" s="67"/>
      <c r="M50" s="27"/>
      <c r="R50" s="27"/>
      <c r="S50" s="67"/>
      <c r="T50" s="124"/>
      <c r="U50" s="133"/>
      <c r="V50" s="67"/>
      <c r="W50" s="27"/>
      <c r="X50" s="27"/>
      <c r="Y50" s="27"/>
      <c r="Z50" s="27"/>
      <c r="AA50" s="27"/>
      <c r="AB50" s="124"/>
      <c r="AC50" s="124"/>
      <c r="AD50" s="133"/>
    </row>
    <row r="51" spans="4:31" s="30" customFormat="1">
      <c r="D51" s="64"/>
      <c r="E51" s="64"/>
      <c r="F51" s="27"/>
      <c r="G51" s="27"/>
      <c r="H51" s="27"/>
      <c r="I51" s="27"/>
      <c r="J51" s="27"/>
      <c r="K51" s="116"/>
      <c r="L51" s="67"/>
      <c r="M51" s="27"/>
      <c r="N51" s="419"/>
      <c r="O51" s="419"/>
      <c r="P51" s="419"/>
      <c r="Q51" s="419"/>
      <c r="R51" s="419"/>
      <c r="S51" s="143"/>
      <c r="T51" s="27"/>
      <c r="V51" s="143"/>
      <c r="W51" s="27"/>
      <c r="X51" s="115"/>
      <c r="Y51" s="115"/>
      <c r="Z51" s="115"/>
      <c r="AA51" s="115"/>
      <c r="AB51" s="27"/>
      <c r="AC51" s="27"/>
    </row>
    <row r="52" spans="4:31" s="30" customFormat="1">
      <c r="D52" s="64"/>
      <c r="E52" s="27"/>
      <c r="F52" s="27"/>
      <c r="G52" s="27"/>
      <c r="H52" s="27"/>
      <c r="I52" s="27"/>
      <c r="J52" s="27"/>
      <c r="K52" s="116"/>
      <c r="L52" s="67"/>
      <c r="M52" s="27"/>
      <c r="N52" s="27"/>
      <c r="O52" s="27"/>
      <c r="P52" s="27"/>
      <c r="Q52" s="27"/>
      <c r="R52" s="27"/>
      <c r="S52" s="67"/>
      <c r="T52" s="27"/>
      <c r="V52" s="67"/>
      <c r="W52" s="27"/>
      <c r="X52" s="27"/>
      <c r="Y52" s="27"/>
      <c r="Z52" s="27"/>
      <c r="AA52" s="27"/>
      <c r="AB52" s="27"/>
      <c r="AC52" s="27"/>
    </row>
    <row r="53" spans="4:31" s="30" customFormat="1">
      <c r="D53" s="64"/>
      <c r="E53" s="27"/>
      <c r="K53" s="27"/>
      <c r="L53" s="67"/>
      <c r="M53" s="27"/>
      <c r="N53" s="27"/>
      <c r="O53" s="27"/>
      <c r="P53" s="27"/>
      <c r="Q53" s="27"/>
      <c r="R53" s="27"/>
      <c r="S53" s="67"/>
      <c r="T53" s="27"/>
      <c r="V53" s="67"/>
      <c r="W53" s="27"/>
      <c r="X53" s="27"/>
      <c r="Y53" s="27"/>
      <c r="Z53" s="27"/>
      <c r="AA53" s="27"/>
      <c r="AB53" s="27"/>
      <c r="AC53" s="27"/>
    </row>
    <row r="54" spans="4:31" s="30" customFormat="1">
      <c r="D54" s="64"/>
      <c r="K54" s="27"/>
      <c r="L54" s="67"/>
      <c r="M54" s="27"/>
      <c r="N54" s="27"/>
      <c r="O54" s="27"/>
      <c r="P54" s="27"/>
      <c r="Q54" s="27"/>
      <c r="R54" s="27"/>
      <c r="S54" s="67"/>
      <c r="T54" s="27"/>
      <c r="V54" s="67"/>
      <c r="W54" s="27"/>
      <c r="X54" s="27"/>
      <c r="Y54" s="27"/>
      <c r="Z54" s="27"/>
      <c r="AA54" s="27"/>
      <c r="AB54" s="27"/>
      <c r="AC54" s="27"/>
    </row>
    <row r="55" spans="4:31" s="30" customFormat="1">
      <c r="D55" s="64"/>
      <c r="K55" s="27"/>
      <c r="L55" s="67"/>
      <c r="M55" s="27"/>
      <c r="N55" s="27"/>
      <c r="O55" s="27"/>
      <c r="P55" s="27"/>
      <c r="Q55" s="27"/>
      <c r="R55" s="27"/>
      <c r="S55" s="67"/>
      <c r="T55" s="27"/>
      <c r="V55" s="67"/>
      <c r="W55" s="27"/>
      <c r="X55" s="27"/>
      <c r="Y55" s="27"/>
      <c r="Z55" s="27"/>
      <c r="AA55" s="27"/>
      <c r="AB55" s="27"/>
      <c r="AC55" s="27"/>
    </row>
    <row r="56" spans="4:31" s="30" customFormat="1">
      <c r="D56" s="64"/>
      <c r="K56" s="27"/>
      <c r="L56" s="67"/>
      <c r="M56" s="27"/>
      <c r="N56" s="27"/>
      <c r="O56" s="27"/>
      <c r="P56" s="27"/>
      <c r="Q56" s="27"/>
      <c r="R56" s="27"/>
      <c r="S56" s="67"/>
      <c r="T56" s="27"/>
      <c r="V56" s="67"/>
      <c r="W56" s="27"/>
      <c r="X56" s="27"/>
      <c r="Y56" s="27"/>
      <c r="Z56" s="27"/>
      <c r="AA56" s="27"/>
      <c r="AB56" s="27"/>
      <c r="AC56" s="27"/>
    </row>
    <row r="57" spans="4:31" s="30" customFormat="1">
      <c r="D57" s="64"/>
      <c r="K57" s="27"/>
      <c r="L57" s="67"/>
      <c r="M57" s="27"/>
      <c r="N57" s="27"/>
      <c r="O57" s="27"/>
      <c r="P57" s="27"/>
      <c r="Q57" s="27"/>
      <c r="R57" s="27"/>
      <c r="S57" s="67"/>
      <c r="T57" s="27"/>
      <c r="V57" s="67"/>
      <c r="W57" s="27"/>
      <c r="X57" s="27"/>
      <c r="Y57" s="27"/>
      <c r="Z57" s="27"/>
      <c r="AA57" s="27"/>
      <c r="AB57" s="27"/>
      <c r="AC57" s="27"/>
    </row>
    <row r="58" spans="4:31" s="30" customFormat="1">
      <c r="D58" s="64"/>
      <c r="K58" s="27"/>
      <c r="L58" s="67"/>
      <c r="M58" s="27"/>
      <c r="N58" s="27"/>
      <c r="O58" s="27"/>
      <c r="P58" s="27"/>
      <c r="Q58" s="27"/>
      <c r="R58" s="27"/>
      <c r="S58" s="67"/>
      <c r="T58" s="27"/>
      <c r="U58" s="27"/>
      <c r="V58" s="67"/>
      <c r="W58" s="27"/>
      <c r="X58" s="27"/>
      <c r="Y58" s="27"/>
      <c r="Z58" s="27"/>
      <c r="AA58" s="27"/>
      <c r="AB58" s="27"/>
      <c r="AC58" s="27"/>
      <c r="AD58" s="27"/>
      <c r="AE58" s="27"/>
    </row>
    <row r="59" spans="4:31" s="30" customFormat="1">
      <c r="D59" s="27"/>
      <c r="K59" s="27"/>
      <c r="L59" s="48"/>
      <c r="S59" s="48"/>
      <c r="T59" s="27"/>
      <c r="U59" s="27"/>
      <c r="V59" s="48"/>
      <c r="AB59" s="27"/>
      <c r="AC59" s="27"/>
      <c r="AD59" s="27"/>
      <c r="AE59" s="27"/>
    </row>
    <row r="60" spans="4:31" s="30" customFormat="1" ht="13.5" thickBot="1">
      <c r="D60" s="32"/>
      <c r="L60" s="48"/>
      <c r="S60" s="48"/>
      <c r="V60" s="48"/>
      <c r="AE60" s="33"/>
    </row>
    <row r="61" spans="4:31" s="30" customFormat="1">
      <c r="L61" s="48"/>
      <c r="S61" s="48"/>
      <c r="V61" s="48"/>
    </row>
    <row r="62" spans="4:31" s="30" customFormat="1">
      <c r="L62" s="48"/>
      <c r="S62" s="48"/>
      <c r="V62" s="48"/>
    </row>
    <row r="63" spans="4:31" s="30" customFormat="1">
      <c r="L63" s="48"/>
      <c r="S63" s="48"/>
      <c r="V63" s="48"/>
    </row>
    <row r="64" spans="4:31" s="30" customFormat="1">
      <c r="L64" s="48"/>
      <c r="S64" s="48"/>
      <c r="V64" s="48"/>
    </row>
    <row r="65" spans="12:22" s="30" customFormat="1">
      <c r="L65" s="48"/>
      <c r="S65" s="48"/>
      <c r="V65" s="48"/>
    </row>
    <row r="66" spans="12:22" s="30" customFormat="1">
      <c r="L66" s="48"/>
      <c r="S66" s="48"/>
      <c r="V66" s="48"/>
    </row>
    <row r="67" spans="12:22" s="30" customFormat="1">
      <c r="L67" s="48"/>
      <c r="S67" s="48"/>
      <c r="V67" s="48"/>
    </row>
  </sheetData>
  <sheetProtection formatColumns="0" formatRows="0"/>
  <mergeCells count="153">
    <mergeCell ref="A2:C2"/>
    <mergeCell ref="A3:C3"/>
    <mergeCell ref="A4:C4"/>
    <mergeCell ref="J4:O4"/>
    <mergeCell ref="J2:O2"/>
    <mergeCell ref="J3:O3"/>
    <mergeCell ref="P2:AD2"/>
    <mergeCell ref="P3:AD3"/>
    <mergeCell ref="P4:AD4"/>
    <mergeCell ref="D3:I3"/>
    <mergeCell ref="D4:I4"/>
    <mergeCell ref="AC13:AD13"/>
    <mergeCell ref="A7:AD7"/>
    <mergeCell ref="A11:A14"/>
    <mergeCell ref="T8:U10"/>
    <mergeCell ref="T11:U14"/>
    <mergeCell ref="AC8:AD10"/>
    <mergeCell ref="F9:F13"/>
    <mergeCell ref="W8:AA8"/>
    <mergeCell ref="X9:AA9"/>
    <mergeCell ref="W9:W13"/>
    <mergeCell ref="D9:D11"/>
    <mergeCell ref="D12:D14"/>
    <mergeCell ref="M8:R8"/>
    <mergeCell ref="M9:M13"/>
    <mergeCell ref="N9:R9"/>
    <mergeCell ref="N10:N11"/>
    <mergeCell ref="O10:O11"/>
    <mergeCell ref="AC11:AD11"/>
    <mergeCell ref="B11:B14"/>
    <mergeCell ref="C11:C14"/>
    <mergeCell ref="A9:C10"/>
    <mergeCell ref="X22:AA22"/>
    <mergeCell ref="X17:AA17"/>
    <mergeCell ref="X15:AA15"/>
    <mergeCell ref="X16:AA16"/>
    <mergeCell ref="P10:P11"/>
    <mergeCell ref="Q10:Q11"/>
    <mergeCell ref="R10:R11"/>
    <mergeCell ref="N17:R17"/>
    <mergeCell ref="N18:R18"/>
    <mergeCell ref="N19:R19"/>
    <mergeCell ref="N15:R15"/>
    <mergeCell ref="N16:R16"/>
    <mergeCell ref="X42:AA42"/>
    <mergeCell ref="X43:AA43"/>
    <mergeCell ref="X44:AA44"/>
    <mergeCell ref="X41:AA41"/>
    <mergeCell ref="G17:K17"/>
    <mergeCell ref="F8:K8"/>
    <mergeCell ref="AA10:AA11"/>
    <mergeCell ref="J10:J11"/>
    <mergeCell ref="K10:K11"/>
    <mergeCell ref="G9:K9"/>
    <mergeCell ref="G10:G11"/>
    <mergeCell ref="H10:H11"/>
    <mergeCell ref="I10:I11"/>
    <mergeCell ref="X32:AA32"/>
    <mergeCell ref="X24:AA24"/>
    <mergeCell ref="X25:AA25"/>
    <mergeCell ref="X10:X11"/>
    <mergeCell ref="Y10:Y11"/>
    <mergeCell ref="Z10:Z11"/>
    <mergeCell ref="X33:AA33"/>
    <mergeCell ref="X28:AA28"/>
    <mergeCell ref="X29:AA29"/>
    <mergeCell ref="X30:AA30"/>
    <mergeCell ref="G40:K40"/>
    <mergeCell ref="X34:AA34"/>
    <mergeCell ref="X35:AA35"/>
    <mergeCell ref="X36:AA36"/>
    <mergeCell ref="X37:AA37"/>
    <mergeCell ref="X38:AA38"/>
    <mergeCell ref="X39:AA39"/>
    <mergeCell ref="X40:AA40"/>
    <mergeCell ref="N25:R25"/>
    <mergeCell ref="N26:R26"/>
    <mergeCell ref="N27:R27"/>
    <mergeCell ref="N28:R28"/>
    <mergeCell ref="N29:R29"/>
    <mergeCell ref="N38:R38"/>
    <mergeCell ref="N39:R39"/>
    <mergeCell ref="N40:R40"/>
    <mergeCell ref="X31:AA31"/>
    <mergeCell ref="X23:AA23"/>
    <mergeCell ref="X26:AA26"/>
    <mergeCell ref="X27:AA27"/>
    <mergeCell ref="X18:AA18"/>
    <mergeCell ref="A21:A23"/>
    <mergeCell ref="A15:A17"/>
    <mergeCell ref="A18:A20"/>
    <mergeCell ref="G18:K18"/>
    <mergeCell ref="G19:K19"/>
    <mergeCell ref="G20:K20"/>
    <mergeCell ref="G15:K15"/>
    <mergeCell ref="G16:K16"/>
    <mergeCell ref="N20:R20"/>
    <mergeCell ref="G21:K21"/>
    <mergeCell ref="N21:R21"/>
    <mergeCell ref="N22:R22"/>
    <mergeCell ref="N23:R23"/>
    <mergeCell ref="N24:R24"/>
    <mergeCell ref="G22:K22"/>
    <mergeCell ref="G23:K23"/>
    <mergeCell ref="A27:A29"/>
    <mergeCell ref="X19:AA19"/>
    <mergeCell ref="X20:AA20"/>
    <mergeCell ref="X21:AA21"/>
    <mergeCell ref="G29:K29"/>
    <mergeCell ref="G30:K30"/>
    <mergeCell ref="G31:K31"/>
    <mergeCell ref="A42:A44"/>
    <mergeCell ref="A24:A26"/>
    <mergeCell ref="A33:A35"/>
    <mergeCell ref="A36:A38"/>
    <mergeCell ref="G38:K38"/>
    <mergeCell ref="G39:K39"/>
    <mergeCell ref="G41:K41"/>
    <mergeCell ref="G42:K42"/>
    <mergeCell ref="G43:K43"/>
    <mergeCell ref="G44:K44"/>
    <mergeCell ref="G28:K28"/>
    <mergeCell ref="G27:K27"/>
    <mergeCell ref="A39:A41"/>
    <mergeCell ref="G34:K34"/>
    <mergeCell ref="G35:K35"/>
    <mergeCell ref="G36:K36"/>
    <mergeCell ref="G37:K37"/>
    <mergeCell ref="G33:K33"/>
    <mergeCell ref="G24:K24"/>
    <mergeCell ref="G25:K25"/>
    <mergeCell ref="G26:K26"/>
    <mergeCell ref="G47:G50"/>
    <mergeCell ref="H47:I47"/>
    <mergeCell ref="H48:I48"/>
    <mergeCell ref="H49:I49"/>
    <mergeCell ref="H50:I50"/>
    <mergeCell ref="N51:R51"/>
    <mergeCell ref="A30:A32"/>
    <mergeCell ref="G32:K32"/>
    <mergeCell ref="N46:R46"/>
    <mergeCell ref="N35:R35"/>
    <mergeCell ref="N36:R36"/>
    <mergeCell ref="N37:R37"/>
    <mergeCell ref="N30:R30"/>
    <mergeCell ref="N31:R31"/>
    <mergeCell ref="N32:R32"/>
    <mergeCell ref="N33:R33"/>
    <mergeCell ref="N34:R34"/>
    <mergeCell ref="N41:R41"/>
    <mergeCell ref="N42:R42"/>
    <mergeCell ref="N43:R43"/>
    <mergeCell ref="N44:R44"/>
  </mergeCells>
  <conditionalFormatting sqref="U15:U46 AD15:AD46">
    <cfRule type="cellIs" dxfId="33" priority="58" operator="equal">
      <formula>"Risco Crítico"</formula>
    </cfRule>
    <cfRule type="cellIs" dxfId="32" priority="59" operator="equal">
      <formula>"Risco Alto"</formula>
    </cfRule>
    <cfRule type="cellIs" dxfId="31" priority="60" operator="equal">
      <formula>"Risco Moderado"</formula>
    </cfRule>
    <cfRule type="cellIs" dxfId="30" priority="61" operator="equal">
      <formula>"Risco Pequeno"</formula>
    </cfRule>
  </conditionalFormatting>
  <conditionalFormatting sqref="C16:C44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{C5E49B52-0FA7-486C-B3BA-F8438B6669BC}</x14:id>
        </ext>
      </extLst>
    </cfRule>
  </conditionalFormatting>
  <conditionalFormatting sqref="C17:C44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{827EE5EF-F428-4618-AE71-92B68F414D8F}</x14:id>
        </ext>
      </extLst>
    </cfRule>
  </conditionalFormatting>
  <conditionalFormatting sqref="C18:C44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{09F630FB-9091-4AEC-A656-D505C9C650DE}</x14:id>
        </ext>
      </extLst>
    </cfRule>
  </conditionalFormatting>
  <dataValidations count="1">
    <dataValidation type="whole" allowBlank="1" showInputMessage="1" showErrorMessage="1" sqref="W15:W46 M15:M46 F15:F45">
      <formula1>1</formula1>
      <formula2>5</formula2>
    </dataValidation>
  </dataValidations>
  <pageMargins left="0.51181102362204722" right="0.51181102362204722" top="0.78740157480314965" bottom="0.78740157480314965" header="0.31496062992125984" footer="0.31496062992125984"/>
  <pageSetup paperSize="9" scale="165" orientation="landscape" horizontalDpi="4294967294" verticalDpi="4294967294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5E49B52-0FA7-486C-B3BA-F8438B6669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C16:C44</xm:sqref>
        </x14:conditionalFormatting>
        <x14:conditionalFormatting xmlns:xm="http://schemas.microsoft.com/office/excel/2006/main">
          <x14:cfRule type="dataBar" id="{827EE5EF-F428-4618-AE71-92B68F414D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C17:C44</xm:sqref>
        </x14:conditionalFormatting>
        <x14:conditionalFormatting xmlns:xm="http://schemas.microsoft.com/office/excel/2006/main">
          <x14:cfRule type="dataBar" id="{09F630FB-9091-4AEC-A656-D505C9C650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C18:C44</xm:sqref>
        </x14:conditionalFormatting>
        <x14:conditionalFormatting xmlns:xm="http://schemas.microsoft.com/office/excel/2006/main">
          <x14:cfRule type="containsText" priority="4" operator="containsText" id="{46009627-30EC-46BF-8924-BA7D5990EEC8}">
            <xm:f>NOT(ISERROR(SEARCH("-",C16)))</xm:f>
            <xm:f>"-"</xm:f>
            <x14:dxf>
              <font>
                <b/>
                <i val="0"/>
                <color auto="1"/>
              </font>
              <fill>
                <patternFill>
                  <bgColor theme="5" tint="0.59996337778862885"/>
                </patternFill>
              </fill>
            </x14:dxf>
          </x14:cfRule>
          <x14:cfRule type="containsText" priority="5" operator="containsText" id="{0BD28C33-6343-43EE-B50F-66785609B6A5}">
            <xm:f>NOT(ISERROR(SEARCH("-",C16)))</xm:f>
            <xm:f>"-"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m:sqref>C16:C44</xm:sqref>
        </x14:conditionalFormatting>
        <x14:conditionalFormatting xmlns:xm="http://schemas.microsoft.com/office/excel/2006/main">
          <x14:cfRule type="containsText" priority="3" operator="containsText" id="{B1CDABF6-C1FC-483A-BE73-BEB8F91DB6D9}">
            <xm:f>NOT(ISERROR(SEARCH("+",C17)))</xm:f>
            <xm:f>"+"</xm:f>
            <x14:dxf>
              <font>
                <b/>
                <i val="0"/>
                <color auto="1"/>
              </font>
              <fill>
                <patternFill>
                  <bgColor theme="4" tint="0.39994506668294322"/>
                </patternFill>
              </fill>
            </x14:dxf>
          </x14:cfRule>
          <x14:cfRule type="containsText" priority="8" operator="containsText" id="{6DEC2FF5-FBBB-4009-8202-4228249676A3}">
            <xm:f>NOT(ISERROR(SEARCH("-",C17)))</xm:f>
            <xm:f>"-"</xm:f>
            <x14:dxf>
              <font>
                <b/>
                <i val="0"/>
                <color auto="1"/>
              </font>
              <fill>
                <patternFill>
                  <bgColor theme="5" tint="0.39994506668294322"/>
                </patternFill>
              </fill>
            </x14:dxf>
          </x14:cfRule>
          <xm:sqref>C17:C44</xm:sqref>
        </x14:conditionalFormatting>
        <x14:conditionalFormatting xmlns:xm="http://schemas.microsoft.com/office/excel/2006/main">
          <x14:cfRule type="containsText" priority="6" operator="containsText" id="{8404ACC0-5388-43C2-AE5A-3C3BE4D75EE3}">
            <xm:f>NOT(ISERROR(SEARCH("+",C18)))</xm:f>
            <xm:f>"+"</xm:f>
            <x14:dxf>
              <font>
                <b/>
                <i val="0"/>
                <color auto="1"/>
              </font>
              <fill>
                <patternFill>
                  <bgColor theme="3" tint="0.39994506668294322"/>
                </patternFill>
              </fill>
            </x14:dxf>
          </x14:cfRule>
          <x14:cfRule type="containsText" priority="7" operator="containsText" id="{25D8257F-B97A-4D36-9C95-EC1D7B1CBB7B}">
            <xm:f>NOT(ISERROR(SEARCH("-",C18)))</xm:f>
            <xm:f>"-"</xm:f>
            <x14:dxf>
              <font>
                <b/>
                <i val="0"/>
                <color auto="1"/>
              </font>
            </x14:dxf>
          </x14:cfRule>
          <xm:sqref>C18:C44</xm:sqref>
        </x14:conditionalFormatting>
        <x14:conditionalFormatting xmlns:xm="http://schemas.microsoft.com/office/excel/2006/main">
          <x14:cfRule type="containsText" priority="1" operator="containsText" id="{FF5F7E26-6B4C-4E55-925A-F00A4186787D}">
            <xm:f>NOT(ISERROR(SEARCH("+",C15)))</xm:f>
            <xm:f>"+"</xm:f>
            <x14:dxf>
              <font>
                <b/>
                <i val="0"/>
              </font>
              <fill>
                <patternFill>
                  <bgColor theme="3" tint="0.79998168889431442"/>
                </patternFill>
              </fill>
            </x14:dxf>
          </x14:cfRule>
          <x14:cfRule type="containsText" priority="2" operator="containsText" id="{011FF933-7CCE-47D1-8077-1ED78760ADD5}">
            <xm:f>NOT(ISERROR(SEARCH("-",C15)))</xm:f>
            <xm:f>"-"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C15:C17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tabColor theme="9" tint="0.39997558519241921"/>
  </sheetPr>
  <dimension ref="A1:P54"/>
  <sheetViews>
    <sheetView zoomScale="96" zoomScaleNormal="96" workbookViewId="0">
      <selection activeCell="G16" sqref="G16"/>
    </sheetView>
  </sheetViews>
  <sheetFormatPr defaultColWidth="9.140625" defaultRowHeight="12.75"/>
  <cols>
    <col min="1" max="1" width="23.7109375" style="3" customWidth="1"/>
    <col min="2" max="2" width="3.7109375" style="3" customWidth="1"/>
    <col min="3" max="3" width="3.7109375" style="269" customWidth="1"/>
    <col min="4" max="4" width="39.42578125" style="3" customWidth="1"/>
    <col min="5" max="5" width="11.42578125" style="229" customWidth="1"/>
    <col min="6" max="6" width="19" style="3" customWidth="1"/>
    <col min="7" max="7" width="13.7109375" style="4" customWidth="1"/>
    <col min="8" max="8" width="94.85546875" style="3" customWidth="1"/>
    <col min="9" max="9" width="11.140625" style="3" customWidth="1"/>
    <col min="10" max="10" width="18.5703125" style="3" customWidth="1"/>
    <col min="11" max="11" width="18.42578125" style="3" customWidth="1"/>
    <col min="12" max="12" width="16.85546875" style="3" customWidth="1"/>
    <col min="13" max="13" width="11.85546875" style="4" customWidth="1"/>
    <col min="14" max="14" width="12.5703125" style="4" customWidth="1"/>
    <col min="15" max="15" width="15.7109375" style="241" customWidth="1"/>
    <col min="16" max="16" width="12.140625" style="22" customWidth="1"/>
    <col min="17" max="16384" width="9.140625" style="3"/>
  </cols>
  <sheetData>
    <row r="1" spans="1:16" ht="30" customHeight="1">
      <c r="A1" s="283" t="s">
        <v>104</v>
      </c>
      <c r="B1" s="272"/>
      <c r="C1" s="272"/>
      <c r="D1" s="272"/>
      <c r="E1" s="272"/>
      <c r="F1" s="272"/>
      <c r="G1" s="272"/>
      <c r="H1" s="272"/>
      <c r="I1" s="272" t="str">
        <f>'Identificação dos Riscos'!F1</f>
        <v>Período de análise:</v>
      </c>
      <c r="J1" s="272"/>
      <c r="K1" s="272"/>
      <c r="L1" s="272" t="str">
        <f>'Identificação dos Riscos'!G1</f>
        <v>SETEMBRO</v>
      </c>
      <c r="M1" s="272"/>
      <c r="N1" s="270"/>
      <c r="O1" s="270"/>
      <c r="P1" s="270"/>
    </row>
    <row r="2" spans="1:16" ht="15.75">
      <c r="A2" s="211" t="str">
        <f>Contexto!A3</f>
        <v>Unidade Administrativa:</v>
      </c>
      <c r="B2" s="88"/>
      <c r="C2" s="88"/>
      <c r="D2" s="499" t="str">
        <f>Contexto!B3</f>
        <v>c\SV</v>
      </c>
      <c r="E2" s="499"/>
      <c r="F2" s="499"/>
      <c r="G2" s="499"/>
      <c r="H2" s="260"/>
      <c r="I2" s="211" t="str">
        <f>Contexto!A4</f>
        <v>Objetivo Estratégico:</v>
      </c>
      <c r="J2" s="171"/>
      <c r="K2" s="206" t="str">
        <f>'Identificação dos Riscos'!F2</f>
        <v>\\</v>
      </c>
      <c r="L2" s="171"/>
      <c r="M2" s="205"/>
      <c r="N2" s="3"/>
      <c r="O2" s="3"/>
      <c r="P2" s="3"/>
    </row>
    <row r="3" spans="1:16" s="7" customFormat="1" ht="15.75">
      <c r="A3" s="242" t="str">
        <f>Contexto!A5</f>
        <v>Processo:</v>
      </c>
      <c r="B3" s="243"/>
      <c r="C3" s="243"/>
      <c r="D3" s="536" t="str">
        <f>Contexto!B5</f>
        <v>CS\CV\S</v>
      </c>
      <c r="E3" s="536"/>
      <c r="F3" s="536"/>
      <c r="G3" s="536"/>
      <c r="H3" s="271"/>
      <c r="I3" s="242" t="str">
        <f>Contexto!A6</f>
        <v>Objetivo do Processo:</v>
      </c>
      <c r="J3" s="245"/>
      <c r="K3" s="244" t="str">
        <f>'Identificação dos Riscos'!F3</f>
        <v>\V\SV</v>
      </c>
      <c r="L3" s="245"/>
      <c r="M3" s="246"/>
      <c r="N3" s="246"/>
      <c r="O3" s="246"/>
      <c r="P3" s="246"/>
    </row>
    <row r="4" spans="1:16" s="7" customFormat="1" ht="15.75">
      <c r="A4" s="211" t="s">
        <v>235</v>
      </c>
      <c r="B4" s="88"/>
      <c r="C4" s="88"/>
      <c r="D4" s="499">
        <f>Contexto!B11</f>
        <v>0</v>
      </c>
      <c r="E4" s="499"/>
      <c r="F4" s="499"/>
      <c r="G4" s="499"/>
      <c r="H4" s="260"/>
      <c r="I4" s="211" t="s">
        <v>270</v>
      </c>
      <c r="J4" s="171"/>
      <c r="K4" s="206">
        <f>'Identificação dos Riscos'!F4</f>
        <v>0</v>
      </c>
      <c r="L4" s="171"/>
      <c r="M4" s="205"/>
    </row>
    <row r="5" spans="1:16" s="7" customFormat="1" ht="16.5" thickBot="1">
      <c r="A5" s="247" t="s">
        <v>236</v>
      </c>
      <c r="B5" s="248"/>
      <c r="C5" s="248"/>
      <c r="D5" s="503"/>
      <c r="E5" s="503"/>
      <c r="F5" s="503"/>
      <c r="G5" s="503"/>
      <c r="H5" s="248"/>
      <c r="I5" s="249"/>
      <c r="J5" s="249"/>
      <c r="K5" s="248"/>
      <c r="L5" s="248"/>
      <c r="M5" s="249"/>
      <c r="N5" s="249"/>
      <c r="O5" s="249"/>
      <c r="P5" s="249"/>
    </row>
    <row r="6" spans="1:16" s="7" customFormat="1" ht="21" customHeight="1">
      <c r="A6" s="17"/>
      <c r="B6" s="17"/>
      <c r="C6" s="17"/>
      <c r="D6" s="17"/>
      <c r="E6" s="228"/>
      <c r="F6" s="23"/>
      <c r="G6" s="210"/>
      <c r="H6" s="18"/>
      <c r="I6" s="18"/>
      <c r="J6" s="18"/>
      <c r="L6" s="24"/>
      <c r="M6" s="24"/>
      <c r="N6" s="4"/>
      <c r="O6" s="4"/>
    </row>
    <row r="7" spans="1:16" s="7" customFormat="1" ht="15.75">
      <c r="C7" s="269"/>
      <c r="E7" s="229"/>
      <c r="G7" s="24"/>
      <c r="H7" s="504" t="s">
        <v>30</v>
      </c>
      <c r="I7" s="504"/>
      <c r="J7" s="191" t="s">
        <v>31</v>
      </c>
      <c r="K7" s="505" t="s">
        <v>279</v>
      </c>
      <c r="L7" s="505"/>
      <c r="M7" s="505" t="s">
        <v>32</v>
      </c>
      <c r="N7" s="505"/>
      <c r="O7" s="519" t="s">
        <v>280</v>
      </c>
      <c r="P7" s="519"/>
    </row>
    <row r="8" spans="1:16" s="7" customFormat="1" ht="26.25" customHeight="1">
      <c r="A8" s="167" t="str">
        <f>D3</f>
        <v>CS\CV\S</v>
      </c>
      <c r="B8" s="532" t="s">
        <v>198</v>
      </c>
      <c r="C8" s="532" t="s">
        <v>230</v>
      </c>
      <c r="D8" s="529" t="s">
        <v>1</v>
      </c>
      <c r="E8" s="507" t="s">
        <v>7</v>
      </c>
      <c r="F8" s="510" t="s">
        <v>34</v>
      </c>
      <c r="G8" s="511" t="s">
        <v>106</v>
      </c>
      <c r="H8" s="515" t="s">
        <v>107</v>
      </c>
      <c r="I8" s="516"/>
      <c r="J8" s="516"/>
      <c r="K8" s="516"/>
      <c r="L8" s="516"/>
      <c r="M8" s="516"/>
      <c r="N8" s="516"/>
      <c r="O8" s="516"/>
      <c r="P8" s="517"/>
    </row>
    <row r="9" spans="1:16" s="7" customFormat="1" ht="26.25" customHeight="1">
      <c r="A9" s="520" t="str">
        <f>K3</f>
        <v>\V\SV</v>
      </c>
      <c r="B9" s="533"/>
      <c r="C9" s="533"/>
      <c r="D9" s="530"/>
      <c r="E9" s="508"/>
      <c r="F9" s="510"/>
      <c r="G9" s="511"/>
      <c r="H9" s="512" t="s">
        <v>283</v>
      </c>
      <c r="I9" s="512" t="s">
        <v>77</v>
      </c>
      <c r="J9" s="513" t="s">
        <v>273</v>
      </c>
      <c r="K9" s="534" t="s">
        <v>278</v>
      </c>
      <c r="L9" s="535"/>
      <c r="M9" s="525" t="s">
        <v>46</v>
      </c>
      <c r="N9" s="527" t="s">
        <v>47</v>
      </c>
      <c r="O9" s="521" t="s">
        <v>33</v>
      </c>
      <c r="P9" s="522"/>
    </row>
    <row r="10" spans="1:16" s="7" customFormat="1" ht="48" customHeight="1" thickBot="1">
      <c r="A10" s="520"/>
      <c r="B10" s="533"/>
      <c r="C10" s="533"/>
      <c r="D10" s="531"/>
      <c r="E10" s="509"/>
      <c r="F10" s="507"/>
      <c r="G10" s="512"/>
      <c r="H10" s="518"/>
      <c r="I10" s="518"/>
      <c r="J10" s="514"/>
      <c r="K10" s="193" t="s">
        <v>277</v>
      </c>
      <c r="L10" s="192" t="s">
        <v>282</v>
      </c>
      <c r="M10" s="526"/>
      <c r="N10" s="528"/>
      <c r="O10" s="523"/>
      <c r="P10" s="524"/>
    </row>
    <row r="11" spans="1:16" s="7" customFormat="1" ht="27" thickTop="1" thickBot="1">
      <c r="A11" s="506" t="str">
        <f>'Identificação dos Riscos'!A10</f>
        <v>Subprocesso / Atividade / Etapa 1</v>
      </c>
      <c r="B11" s="226" t="str">
        <f>'Identificação dos Riscos'!B10</f>
        <v>1</v>
      </c>
      <c r="C11" s="227" t="str">
        <f>'Identificação dos Riscos'!C10</f>
        <v>+</v>
      </c>
      <c r="D11" s="225" t="str">
        <f>'Identificação dos Riscos'!D10</f>
        <v>Evento 1</v>
      </c>
      <c r="E11" s="230" t="str">
        <f>'Cálculo do Risco'!AD15</f>
        <v>Risco Crítico</v>
      </c>
      <c r="F11" s="110" t="str">
        <f>'Cálculo do Risco'!X15</f>
        <v>ESTRATÉGICO</v>
      </c>
      <c r="G11" s="235" t="s">
        <v>274</v>
      </c>
      <c r="H11" s="80"/>
      <c r="I11" s="81" t="s">
        <v>75</v>
      </c>
      <c r="J11" s="81" t="s">
        <v>109</v>
      </c>
      <c r="K11" s="83" t="s">
        <v>109</v>
      </c>
      <c r="L11" s="112" t="s">
        <v>109</v>
      </c>
      <c r="M11" s="250">
        <v>42736</v>
      </c>
      <c r="N11" s="251">
        <v>42789</v>
      </c>
      <c r="O11" s="237" t="s">
        <v>29</v>
      </c>
      <c r="P11" s="62">
        <f>IF(O11="Concluído",0,(IF(O11="Não iniciado", 3,(IF(O11="Em andamento",1,2)))))</f>
        <v>1</v>
      </c>
    </row>
    <row r="12" spans="1:16" s="7" customFormat="1" ht="27" thickTop="1" thickBot="1">
      <c r="A12" s="506"/>
      <c r="B12" s="226" t="str">
        <f>'Identificação dos Riscos'!B11</f>
        <v>2</v>
      </c>
      <c r="C12" s="227" t="str">
        <f>'Identificação dos Riscos'!C11</f>
        <v>-</v>
      </c>
      <c r="D12" s="225" t="str">
        <f>'Identificação dos Riscos'!D11</f>
        <v>Evento 2</v>
      </c>
      <c r="E12" s="230" t="str">
        <f>'Cálculo do Risco'!AD16</f>
        <v>Risco Alto</v>
      </c>
      <c r="F12" s="110" t="str">
        <f>'Cálculo do Risco'!X16</f>
        <v>ESTRATÉGICO</v>
      </c>
      <c r="G12" s="235" t="s">
        <v>275</v>
      </c>
      <c r="H12" s="80" t="s">
        <v>108</v>
      </c>
      <c r="I12" s="81" t="s">
        <v>76</v>
      </c>
      <c r="J12" s="81" t="s">
        <v>109</v>
      </c>
      <c r="K12" s="82" t="s">
        <v>109</v>
      </c>
      <c r="L12" s="113" t="s">
        <v>109</v>
      </c>
      <c r="M12" s="252">
        <v>42736</v>
      </c>
      <c r="N12" s="253">
        <v>42740</v>
      </c>
      <c r="O12" s="238" t="s">
        <v>51</v>
      </c>
      <c r="P12" s="61">
        <f t="shared" ref="P12:P37" si="0">IF(O12="Concluído",0,(IF(O12="Não iniciado", 3,(IF(O12="Em andamento",1,2)))))</f>
        <v>3</v>
      </c>
    </row>
    <row r="13" spans="1:16" s="7" customFormat="1" ht="27" thickTop="1" thickBot="1">
      <c r="A13" s="506"/>
      <c r="B13" s="226" t="str">
        <f>'Identificação dos Riscos'!B12</f>
        <v>3</v>
      </c>
      <c r="C13" s="227" t="str">
        <f>'Identificação dos Riscos'!C12</f>
        <v>-</v>
      </c>
      <c r="D13" s="225" t="str">
        <f>'Identificação dos Riscos'!D12</f>
        <v>Evento 3</v>
      </c>
      <c r="E13" s="230" t="str">
        <f>'Cálculo do Risco'!AD17</f>
        <v>Risco Moderado</v>
      </c>
      <c r="F13" s="110" t="str">
        <f>'Cálculo do Risco'!X17</f>
        <v>CONFORMIDADE</v>
      </c>
      <c r="G13" s="235" t="s">
        <v>45</v>
      </c>
      <c r="H13" s="80" t="s">
        <v>108</v>
      </c>
      <c r="I13" s="81"/>
      <c r="J13" s="81" t="s">
        <v>109</v>
      </c>
      <c r="K13" s="82" t="s">
        <v>109</v>
      </c>
      <c r="L13" s="114" t="s">
        <v>109</v>
      </c>
      <c r="M13" s="254">
        <v>42736</v>
      </c>
      <c r="N13" s="255">
        <v>42757</v>
      </c>
      <c r="O13" s="239" t="s">
        <v>51</v>
      </c>
      <c r="P13" s="41">
        <f t="shared" si="0"/>
        <v>3</v>
      </c>
    </row>
    <row r="14" spans="1:16" s="7" customFormat="1" ht="27" customHeight="1" thickTop="1" thickBot="1">
      <c r="A14" s="506" t="str">
        <f>'Identificação dos Riscos'!A13</f>
        <v>Subprocesso / Atividade / Etapa 2</v>
      </c>
      <c r="B14" s="226" t="str">
        <f>'Identificação dos Riscos'!B13</f>
        <v>4</v>
      </c>
      <c r="C14" s="227">
        <f>'Identificação dos Riscos'!C13</f>
        <v>0</v>
      </c>
      <c r="D14" s="225" t="str">
        <f>'Identificação dos Riscos'!D13</f>
        <v>Evento 1</v>
      </c>
      <c r="E14" s="230" t="str">
        <f>'Cálculo do Risco'!AD18</f>
        <v>Risco Pequeno</v>
      </c>
      <c r="F14" s="110" t="str">
        <f>'Cálculo do Risco'!X18</f>
        <v>IMAGEM</v>
      </c>
      <c r="G14" s="235" t="s">
        <v>276</v>
      </c>
      <c r="H14" s="80"/>
      <c r="I14" s="81"/>
      <c r="J14" s="81"/>
      <c r="K14" s="44"/>
      <c r="L14" s="50"/>
      <c r="M14" s="256"/>
      <c r="N14" s="257"/>
      <c r="O14" s="240" t="s">
        <v>51</v>
      </c>
      <c r="P14" s="41">
        <f t="shared" si="0"/>
        <v>3</v>
      </c>
    </row>
    <row r="15" spans="1:16" s="7" customFormat="1" ht="27" thickTop="1" thickBot="1">
      <c r="A15" s="506"/>
      <c r="B15" s="226" t="str">
        <f>'Identificação dos Riscos'!B14</f>
        <v>5</v>
      </c>
      <c r="C15" s="227" t="str">
        <f>'Identificação dos Riscos'!C14</f>
        <v>-</v>
      </c>
      <c r="D15" s="225" t="str">
        <f>'Identificação dos Riscos'!D14</f>
        <v>Evento 2</v>
      </c>
      <c r="E15" s="230" t="str">
        <f>'Cálculo do Risco'!AD19</f>
        <v>Risco Pequeno</v>
      </c>
      <c r="F15" s="110" t="str">
        <f>'Cálculo do Risco'!X19</f>
        <v>OPERACIONAL</v>
      </c>
      <c r="G15" s="235"/>
      <c r="H15" s="49"/>
      <c r="I15" s="45"/>
      <c r="J15" s="45"/>
      <c r="K15" s="44"/>
      <c r="L15" s="50"/>
      <c r="M15" s="256"/>
      <c r="N15" s="257"/>
      <c r="O15" s="240" t="s">
        <v>51</v>
      </c>
      <c r="P15" s="41">
        <f t="shared" si="0"/>
        <v>3</v>
      </c>
    </row>
    <row r="16" spans="1:16" ht="27" thickTop="1" thickBot="1">
      <c r="A16" s="506"/>
      <c r="B16" s="226" t="str">
        <f>'Identificação dos Riscos'!B15</f>
        <v>6</v>
      </c>
      <c r="C16" s="227" t="str">
        <f>'Identificação dos Riscos'!C15</f>
        <v>+</v>
      </c>
      <c r="D16" s="225" t="str">
        <f>'Identificação dos Riscos'!D15</f>
        <v>Evento 3</v>
      </c>
      <c r="E16" s="230" t="str">
        <f>'Cálculo do Risco'!AD20</f>
        <v>Risco Pequeno</v>
      </c>
      <c r="F16" s="110" t="str">
        <f>'Cálculo do Risco'!X20</f>
        <v>OPERACIONAL</v>
      </c>
      <c r="G16" s="235" t="s">
        <v>45</v>
      </c>
      <c r="H16" s="49" t="s">
        <v>300</v>
      </c>
      <c r="I16" s="45" t="s">
        <v>76</v>
      </c>
      <c r="J16" s="45"/>
      <c r="K16" s="44"/>
      <c r="L16" s="50"/>
      <c r="M16" s="256"/>
      <c r="N16" s="257"/>
      <c r="O16" s="240" t="s">
        <v>51</v>
      </c>
      <c r="P16" s="41">
        <f t="shared" si="0"/>
        <v>3</v>
      </c>
    </row>
    <row r="17" spans="1:16" ht="27" customHeight="1" thickTop="1" thickBot="1">
      <c r="A17" s="506" t="str">
        <f>'Identificação dos Riscos'!A16</f>
        <v>Subprocesso / Atividade / Etapa 3</v>
      </c>
      <c r="B17" s="226" t="str">
        <f>'Identificação dos Riscos'!B16</f>
        <v>7</v>
      </c>
      <c r="C17" s="227" t="str">
        <f>'Identificação dos Riscos'!C16</f>
        <v>+</v>
      </c>
      <c r="D17" s="225" t="str">
        <f>'Identificação dos Riscos'!D16</f>
        <v>Evento 1</v>
      </c>
      <c r="E17" s="230" t="str">
        <f>'Cálculo do Risco'!AD21</f>
        <v>Risco Pequeno</v>
      </c>
      <c r="F17" s="110" t="str">
        <f>'Cálculo do Risco'!X21</f>
        <v>OPERACIONAL</v>
      </c>
      <c r="G17" s="235"/>
      <c r="H17" s="80"/>
      <c r="I17" s="81"/>
      <c r="J17" s="81"/>
      <c r="K17" s="44"/>
      <c r="L17" s="50"/>
      <c r="M17" s="256"/>
      <c r="N17" s="257"/>
      <c r="O17" s="240" t="s">
        <v>51</v>
      </c>
      <c r="P17" s="41">
        <f t="shared" si="0"/>
        <v>3</v>
      </c>
    </row>
    <row r="18" spans="1:16" ht="27" thickTop="1" thickBot="1">
      <c r="A18" s="506"/>
      <c r="B18" s="226" t="str">
        <f>'Identificação dos Riscos'!B17</f>
        <v>8</v>
      </c>
      <c r="C18" s="227" t="str">
        <f>'Identificação dos Riscos'!C17</f>
        <v>+</v>
      </c>
      <c r="D18" s="225" t="str">
        <f>'Identificação dos Riscos'!D17</f>
        <v>Evento 2</v>
      </c>
      <c r="E18" s="230" t="str">
        <f>'Cálculo do Risco'!AD22</f>
        <v>Risco Pequeno</v>
      </c>
      <c r="F18" s="110" t="str">
        <f>'Cálculo do Risco'!X22</f>
        <v>OPERACIONAL</v>
      </c>
      <c r="G18" s="235"/>
      <c r="H18" s="49"/>
      <c r="I18" s="45"/>
      <c r="J18" s="45"/>
      <c r="K18" s="44"/>
      <c r="L18" s="50"/>
      <c r="M18" s="256"/>
      <c r="N18" s="257"/>
      <c r="O18" s="240" t="s">
        <v>51</v>
      </c>
      <c r="P18" s="41">
        <f t="shared" si="0"/>
        <v>3</v>
      </c>
    </row>
    <row r="19" spans="1:16" ht="27" thickTop="1" thickBot="1">
      <c r="A19" s="506"/>
      <c r="B19" s="226" t="str">
        <f>'Identificação dos Riscos'!B18</f>
        <v>9</v>
      </c>
      <c r="C19" s="227" t="str">
        <f>'Identificação dos Riscos'!C18</f>
        <v>+</v>
      </c>
      <c r="D19" s="225" t="str">
        <f>'Identificação dos Riscos'!D18</f>
        <v>Evento 3</v>
      </c>
      <c r="E19" s="230" t="str">
        <f>'Cálculo do Risco'!AD23</f>
        <v>Risco Pequeno</v>
      </c>
      <c r="F19" s="110" t="str">
        <f>'Cálculo do Risco'!X23</f>
        <v>OPERACIONAL</v>
      </c>
      <c r="G19" s="236"/>
      <c r="H19" s="49"/>
      <c r="I19" s="45"/>
      <c r="J19" s="45"/>
      <c r="K19" s="44"/>
      <c r="L19" s="50"/>
      <c r="M19" s="258"/>
      <c r="N19" s="259"/>
      <c r="O19" s="240" t="s">
        <v>51</v>
      </c>
      <c r="P19" s="41">
        <f t="shared" si="0"/>
        <v>3</v>
      </c>
    </row>
    <row r="20" spans="1:16" ht="27" customHeight="1" thickTop="1" thickBot="1">
      <c r="A20" s="506" t="str">
        <f>'Identificação dos Riscos'!A19</f>
        <v>Subprocesso / Atividade / Etapa 4</v>
      </c>
      <c r="B20" s="226" t="str">
        <f>'Identificação dos Riscos'!B19</f>
        <v>10</v>
      </c>
      <c r="C20" s="227">
        <f>'Identificação dos Riscos'!C19</f>
        <v>0</v>
      </c>
      <c r="D20" s="225" t="str">
        <f>'Identificação dos Riscos'!D19</f>
        <v>Evento 1</v>
      </c>
      <c r="E20" s="230" t="str">
        <f>'Cálculo do Risco'!AD24</f>
        <v>Risco Pequeno</v>
      </c>
      <c r="F20" s="110" t="str">
        <f>'Cálculo do Risco'!X24</f>
        <v>OPERACIONAL</v>
      </c>
      <c r="G20" s="235"/>
      <c r="H20" s="80"/>
      <c r="I20" s="81"/>
      <c r="J20" s="81"/>
      <c r="K20" s="44"/>
      <c r="L20" s="50"/>
      <c r="M20" s="256"/>
      <c r="N20" s="257"/>
      <c r="O20" s="240" t="s">
        <v>51</v>
      </c>
      <c r="P20" s="41">
        <f t="shared" si="0"/>
        <v>3</v>
      </c>
    </row>
    <row r="21" spans="1:16" ht="27" thickTop="1" thickBot="1">
      <c r="A21" s="506"/>
      <c r="B21" s="226" t="str">
        <f>'Identificação dos Riscos'!B20</f>
        <v>11</v>
      </c>
      <c r="C21" s="227" t="str">
        <f>'Identificação dos Riscos'!C20</f>
        <v>+</v>
      </c>
      <c r="D21" s="225" t="str">
        <f>'Identificação dos Riscos'!D20</f>
        <v>Evento 2</v>
      </c>
      <c r="E21" s="230" t="str">
        <f>'Cálculo do Risco'!AD25</f>
        <v>Risco Pequeno</v>
      </c>
      <c r="F21" s="110" t="str">
        <f>'Cálculo do Risco'!X25</f>
        <v>OPERACIONAL</v>
      </c>
      <c r="G21" s="235"/>
      <c r="H21" s="80"/>
      <c r="I21" s="81"/>
      <c r="J21" s="81"/>
      <c r="K21" s="44"/>
      <c r="L21" s="50"/>
      <c r="M21" s="256"/>
      <c r="N21" s="257"/>
      <c r="O21" s="240" t="s">
        <v>51</v>
      </c>
      <c r="P21" s="41">
        <f t="shared" si="0"/>
        <v>3</v>
      </c>
    </row>
    <row r="22" spans="1:16" ht="27" thickTop="1" thickBot="1">
      <c r="A22" s="506"/>
      <c r="B22" s="226" t="str">
        <f>'Identificação dos Riscos'!B21</f>
        <v>12</v>
      </c>
      <c r="C22" s="227" t="str">
        <f>'Identificação dos Riscos'!C21</f>
        <v>+</v>
      </c>
      <c r="D22" s="225" t="str">
        <f>'Identificação dos Riscos'!D21</f>
        <v>Evento 3</v>
      </c>
      <c r="E22" s="230" t="str">
        <f>'Cálculo do Risco'!AD26</f>
        <v>Risco Pequeno</v>
      </c>
      <c r="F22" s="110" t="str">
        <f>'Cálculo do Risco'!X26</f>
        <v>OPERACIONAL</v>
      </c>
      <c r="G22" s="236"/>
      <c r="H22" s="49"/>
      <c r="I22" s="45"/>
      <c r="J22" s="45"/>
      <c r="K22" s="44"/>
      <c r="L22" s="50"/>
      <c r="M22" s="258"/>
      <c r="N22" s="259"/>
      <c r="O22" s="240" t="s">
        <v>51</v>
      </c>
      <c r="P22" s="41">
        <f t="shared" si="0"/>
        <v>3</v>
      </c>
    </row>
    <row r="23" spans="1:16" ht="27" customHeight="1" thickTop="1" thickBot="1">
      <c r="A23" s="506" t="str">
        <f>'Identificação dos Riscos'!A22</f>
        <v>Subprocesso / Atividade / Etapa 5</v>
      </c>
      <c r="B23" s="226" t="str">
        <f>'Identificação dos Riscos'!B22</f>
        <v>13</v>
      </c>
      <c r="C23" s="227" t="str">
        <f>'Identificação dos Riscos'!C22</f>
        <v>+</v>
      </c>
      <c r="D23" s="225" t="str">
        <f>'Identificação dos Riscos'!D22</f>
        <v>Evento 1</v>
      </c>
      <c r="E23" s="230" t="str">
        <f>'Cálculo do Risco'!AD27</f>
        <v>Risco Pequeno</v>
      </c>
      <c r="F23" s="110" t="str">
        <f>'Cálculo do Risco'!X27</f>
        <v>OPERACIONAL</v>
      </c>
      <c r="G23" s="235"/>
      <c r="H23" s="80"/>
      <c r="I23" s="81"/>
      <c r="J23" s="81"/>
      <c r="K23" s="44"/>
      <c r="L23" s="50"/>
      <c r="M23" s="256"/>
      <c r="N23" s="257"/>
      <c r="O23" s="240" t="s">
        <v>51</v>
      </c>
      <c r="P23" s="41">
        <f t="shared" si="0"/>
        <v>3</v>
      </c>
    </row>
    <row r="24" spans="1:16" ht="27" thickTop="1" thickBot="1">
      <c r="A24" s="506"/>
      <c r="B24" s="226" t="str">
        <f>'Identificação dos Riscos'!B23</f>
        <v>14</v>
      </c>
      <c r="C24" s="227" t="str">
        <f>'Identificação dos Riscos'!C23</f>
        <v>+</v>
      </c>
      <c r="D24" s="225" t="str">
        <f>'Identificação dos Riscos'!D23</f>
        <v>Evento 2</v>
      </c>
      <c r="E24" s="230" t="str">
        <f>'Cálculo do Risco'!AD28</f>
        <v>Risco Pequeno</v>
      </c>
      <c r="F24" s="110" t="str">
        <f>'Cálculo do Risco'!X28</f>
        <v>OPERACIONAL</v>
      </c>
      <c r="G24" s="236"/>
      <c r="H24" s="49"/>
      <c r="I24" s="45"/>
      <c r="J24" s="45"/>
      <c r="K24" s="44"/>
      <c r="L24" s="50"/>
      <c r="M24" s="256"/>
      <c r="N24" s="257"/>
      <c r="O24" s="240" t="s">
        <v>51</v>
      </c>
      <c r="P24" s="41">
        <f t="shared" si="0"/>
        <v>3</v>
      </c>
    </row>
    <row r="25" spans="1:16" ht="27" thickTop="1" thickBot="1">
      <c r="A25" s="506"/>
      <c r="B25" s="226" t="str">
        <f>'Identificação dos Riscos'!B24</f>
        <v>15</v>
      </c>
      <c r="C25" s="227" t="str">
        <f>'Identificação dos Riscos'!C24</f>
        <v>-</v>
      </c>
      <c r="D25" s="225" t="str">
        <f>'Identificação dos Riscos'!D24</f>
        <v>Evento 3</v>
      </c>
      <c r="E25" s="230" t="str">
        <f>'Cálculo do Risco'!AD29</f>
        <v>Risco Pequeno</v>
      </c>
      <c r="F25" s="110" t="str">
        <f>'Cálculo do Risco'!X29</f>
        <v>OPERACIONAL</v>
      </c>
      <c r="G25" s="236"/>
      <c r="H25" s="49"/>
      <c r="I25" s="45"/>
      <c r="J25" s="45"/>
      <c r="K25" s="44"/>
      <c r="L25" s="50"/>
      <c r="M25" s="258"/>
      <c r="N25" s="259"/>
      <c r="O25" s="240" t="s">
        <v>51</v>
      </c>
      <c r="P25" s="41">
        <f t="shared" si="0"/>
        <v>3</v>
      </c>
    </row>
    <row r="26" spans="1:16" ht="27" customHeight="1" thickTop="1" thickBot="1">
      <c r="A26" s="506" t="str">
        <f>'Identificação dos Riscos'!A25</f>
        <v>Subprocesso / Atividade / Etapa 6</v>
      </c>
      <c r="B26" s="226" t="str">
        <f>'Identificação dos Riscos'!B25</f>
        <v>16</v>
      </c>
      <c r="C26" s="227" t="str">
        <f>'Identificação dos Riscos'!C25</f>
        <v>+</v>
      </c>
      <c r="D26" s="225" t="str">
        <f>'Identificação dos Riscos'!D25</f>
        <v>Evento 1</v>
      </c>
      <c r="E26" s="230" t="str">
        <f>'Cálculo do Risco'!AD30</f>
        <v>Risco Pequeno</v>
      </c>
      <c r="F26" s="110" t="str">
        <f>'Cálculo do Risco'!X30</f>
        <v>OPERACIONAL</v>
      </c>
      <c r="G26" s="236"/>
      <c r="H26" s="49"/>
      <c r="I26" s="45"/>
      <c r="J26" s="45"/>
      <c r="K26" s="44"/>
      <c r="L26" s="50"/>
      <c r="M26" s="256"/>
      <c r="N26" s="257"/>
      <c r="O26" s="240" t="s">
        <v>51</v>
      </c>
      <c r="P26" s="41">
        <f t="shared" si="0"/>
        <v>3</v>
      </c>
    </row>
    <row r="27" spans="1:16" ht="27" thickTop="1" thickBot="1">
      <c r="A27" s="506"/>
      <c r="B27" s="226" t="str">
        <f>'Identificação dos Riscos'!B26</f>
        <v>17</v>
      </c>
      <c r="C27" s="227" t="str">
        <f>'Identificação dos Riscos'!C26</f>
        <v>+</v>
      </c>
      <c r="D27" s="225" t="str">
        <f>'Identificação dos Riscos'!D26</f>
        <v>Evento 2</v>
      </c>
      <c r="E27" s="230" t="str">
        <f>'Cálculo do Risco'!AD31</f>
        <v>Risco Pequeno</v>
      </c>
      <c r="F27" s="110" t="str">
        <f>'Cálculo do Risco'!X31</f>
        <v>OPERACIONAL</v>
      </c>
      <c r="G27" s="236"/>
      <c r="H27" s="49"/>
      <c r="I27" s="45"/>
      <c r="J27" s="45"/>
      <c r="K27" s="44"/>
      <c r="L27" s="50"/>
      <c r="M27" s="256"/>
      <c r="N27" s="257"/>
      <c r="O27" s="240" t="s">
        <v>51</v>
      </c>
      <c r="P27" s="41">
        <f t="shared" si="0"/>
        <v>3</v>
      </c>
    </row>
    <row r="28" spans="1:16" ht="27" thickTop="1" thickBot="1">
      <c r="A28" s="506"/>
      <c r="B28" s="226" t="str">
        <f>'Identificação dos Riscos'!B27</f>
        <v>18</v>
      </c>
      <c r="C28" s="227" t="str">
        <f>'Identificação dos Riscos'!C27</f>
        <v>+</v>
      </c>
      <c r="D28" s="225" t="str">
        <f>'Identificação dos Riscos'!D27</f>
        <v>Evento 3</v>
      </c>
      <c r="E28" s="230" t="str">
        <f>'Cálculo do Risco'!AD32</f>
        <v>Risco Pequeno</v>
      </c>
      <c r="F28" s="110" t="str">
        <f>'Cálculo do Risco'!X32</f>
        <v>OPERACIONAL</v>
      </c>
      <c r="G28" s="236"/>
      <c r="H28" s="49"/>
      <c r="I28" s="45"/>
      <c r="J28" s="45"/>
      <c r="K28" s="44"/>
      <c r="L28" s="50"/>
      <c r="M28" s="258"/>
      <c r="N28" s="259"/>
      <c r="O28" s="240" t="s">
        <v>51</v>
      </c>
      <c r="P28" s="41">
        <f t="shared" si="0"/>
        <v>3</v>
      </c>
    </row>
    <row r="29" spans="1:16" ht="27" customHeight="1" thickTop="1" thickBot="1">
      <c r="A29" s="506" t="str">
        <f>'Identificação dos Riscos'!A28</f>
        <v>Subprocesso / Atividade / Etapa 7</v>
      </c>
      <c r="B29" s="226" t="str">
        <f>'Identificação dos Riscos'!B28</f>
        <v>19</v>
      </c>
      <c r="C29" s="227" t="str">
        <f>'Identificação dos Riscos'!C28</f>
        <v>+</v>
      </c>
      <c r="D29" s="225" t="str">
        <f>'Identificação dos Riscos'!D28</f>
        <v>Evento 1</v>
      </c>
      <c r="E29" s="230" t="str">
        <f>'Cálculo do Risco'!AD33</f>
        <v>Risco Pequeno</v>
      </c>
      <c r="F29" s="110" t="str">
        <f>'Cálculo do Risco'!X33</f>
        <v>OPERACIONAL</v>
      </c>
      <c r="G29" s="236"/>
      <c r="H29" s="49"/>
      <c r="I29" s="45"/>
      <c r="J29" s="45"/>
      <c r="K29" s="44"/>
      <c r="L29" s="50"/>
      <c r="M29" s="256"/>
      <c r="N29" s="257"/>
      <c r="O29" s="240" t="s">
        <v>51</v>
      </c>
      <c r="P29" s="41">
        <f t="shared" si="0"/>
        <v>3</v>
      </c>
    </row>
    <row r="30" spans="1:16" ht="27" thickTop="1" thickBot="1">
      <c r="A30" s="506"/>
      <c r="B30" s="226" t="str">
        <f>'Identificação dos Riscos'!B29</f>
        <v>20</v>
      </c>
      <c r="C30" s="227" t="str">
        <f>'Identificação dos Riscos'!C29</f>
        <v>+</v>
      </c>
      <c r="D30" s="225" t="str">
        <f>'Identificação dos Riscos'!D29</f>
        <v>Evento 2</v>
      </c>
      <c r="E30" s="230" t="str">
        <f>'Cálculo do Risco'!AD34</f>
        <v>Risco Pequeno</v>
      </c>
      <c r="F30" s="110" t="str">
        <f>'Cálculo do Risco'!X34</f>
        <v>OPERACIONAL</v>
      </c>
      <c r="G30" s="236"/>
      <c r="H30" s="49"/>
      <c r="I30" s="45"/>
      <c r="J30" s="45"/>
      <c r="K30" s="44"/>
      <c r="L30" s="50"/>
      <c r="M30" s="256"/>
      <c r="N30" s="257"/>
      <c r="O30" s="240" t="s">
        <v>51</v>
      </c>
      <c r="P30" s="41">
        <f t="shared" si="0"/>
        <v>3</v>
      </c>
    </row>
    <row r="31" spans="1:16" ht="27" thickTop="1" thickBot="1">
      <c r="A31" s="506"/>
      <c r="B31" s="226" t="str">
        <f>'Identificação dos Riscos'!B30</f>
        <v>21</v>
      </c>
      <c r="C31" s="227" t="str">
        <f>'Identificação dos Riscos'!C30</f>
        <v>+</v>
      </c>
      <c r="D31" s="225" t="str">
        <f>'Identificação dos Riscos'!D30</f>
        <v>Evento 3</v>
      </c>
      <c r="E31" s="230" t="str">
        <f>'Cálculo do Risco'!AD35</f>
        <v>Risco Pequeno</v>
      </c>
      <c r="F31" s="110" t="str">
        <f>'Cálculo do Risco'!X35</f>
        <v>OPERACIONAL</v>
      </c>
      <c r="G31" s="236"/>
      <c r="H31" s="49"/>
      <c r="I31" s="45"/>
      <c r="J31" s="45"/>
      <c r="K31" s="44"/>
      <c r="L31" s="50"/>
      <c r="M31" s="258"/>
      <c r="N31" s="259"/>
      <c r="O31" s="240" t="s">
        <v>51</v>
      </c>
      <c r="P31" s="41">
        <f t="shared" si="0"/>
        <v>3</v>
      </c>
    </row>
    <row r="32" spans="1:16" ht="27" customHeight="1" thickTop="1" thickBot="1">
      <c r="A32" s="506" t="str">
        <f>'Identificação dos Riscos'!A31</f>
        <v>Subprocesso / Atividade / Etapa 8</v>
      </c>
      <c r="B32" s="226" t="str">
        <f>'Identificação dos Riscos'!B31</f>
        <v>22</v>
      </c>
      <c r="C32" s="227" t="str">
        <f>'Identificação dos Riscos'!C31</f>
        <v>+</v>
      </c>
      <c r="D32" s="225" t="str">
        <f>'Identificação dos Riscos'!D31</f>
        <v>Evento 1</v>
      </c>
      <c r="E32" s="230" t="str">
        <f>'Cálculo do Risco'!AD36</f>
        <v>Risco Pequeno</v>
      </c>
      <c r="F32" s="110" t="str">
        <f>'Cálculo do Risco'!X36</f>
        <v>OPERACIONAL</v>
      </c>
      <c r="G32" s="236"/>
      <c r="H32" s="49"/>
      <c r="I32" s="45"/>
      <c r="J32" s="45"/>
      <c r="K32" s="44"/>
      <c r="L32" s="50"/>
      <c r="M32" s="256"/>
      <c r="N32" s="257"/>
      <c r="O32" s="240" t="s">
        <v>51</v>
      </c>
      <c r="P32" s="41">
        <f t="shared" si="0"/>
        <v>3</v>
      </c>
    </row>
    <row r="33" spans="1:16" ht="27" thickTop="1" thickBot="1">
      <c r="A33" s="506"/>
      <c r="B33" s="226" t="str">
        <f>'Identificação dos Riscos'!B32</f>
        <v>23</v>
      </c>
      <c r="C33" s="227" t="str">
        <f>'Identificação dos Riscos'!C32</f>
        <v>+</v>
      </c>
      <c r="D33" s="225" t="str">
        <f>'Identificação dos Riscos'!D32</f>
        <v>Evento 2</v>
      </c>
      <c r="E33" s="230" t="str">
        <f>'Cálculo do Risco'!AD37</f>
        <v>Risco Pequeno</v>
      </c>
      <c r="F33" s="110" t="str">
        <f>'Cálculo do Risco'!X37</f>
        <v>OPERACIONAL</v>
      </c>
      <c r="G33" s="236"/>
      <c r="H33" s="49"/>
      <c r="I33" s="45"/>
      <c r="J33" s="45"/>
      <c r="K33" s="44"/>
      <c r="L33" s="50"/>
      <c r="M33" s="256"/>
      <c r="N33" s="257"/>
      <c r="O33" s="240" t="s">
        <v>51</v>
      </c>
      <c r="P33" s="41">
        <f t="shared" si="0"/>
        <v>3</v>
      </c>
    </row>
    <row r="34" spans="1:16" ht="27" thickTop="1" thickBot="1">
      <c r="A34" s="506"/>
      <c r="B34" s="226" t="str">
        <f>'Identificação dos Riscos'!B33</f>
        <v>24</v>
      </c>
      <c r="C34" s="227" t="str">
        <f>'Identificação dos Riscos'!C33</f>
        <v>+</v>
      </c>
      <c r="D34" s="225" t="str">
        <f>'Identificação dos Riscos'!D33</f>
        <v>Evento 3</v>
      </c>
      <c r="E34" s="230" t="str">
        <f>'Cálculo do Risco'!AD38</f>
        <v>Risco Pequeno</v>
      </c>
      <c r="F34" s="110" t="str">
        <f>'Cálculo do Risco'!X38</f>
        <v>OPERACIONAL</v>
      </c>
      <c r="G34" s="236"/>
      <c r="H34" s="49"/>
      <c r="I34" s="45"/>
      <c r="J34" s="45"/>
      <c r="K34" s="44"/>
      <c r="L34" s="50"/>
      <c r="M34" s="258"/>
      <c r="N34" s="259"/>
      <c r="O34" s="240" t="s">
        <v>51</v>
      </c>
      <c r="P34" s="41">
        <f t="shared" si="0"/>
        <v>3</v>
      </c>
    </row>
    <row r="35" spans="1:16" ht="27" customHeight="1" thickTop="1" thickBot="1">
      <c r="A35" s="506" t="str">
        <f>'Identificação dos Riscos'!A34</f>
        <v>Subprocesso / Atividade / Etapa 9</v>
      </c>
      <c r="B35" s="226" t="str">
        <f>'Identificação dos Riscos'!B34</f>
        <v>25</v>
      </c>
      <c r="C35" s="227" t="str">
        <f>'Identificação dos Riscos'!C34</f>
        <v>+</v>
      </c>
      <c r="D35" s="225" t="str">
        <f>'Identificação dos Riscos'!D34</f>
        <v>Evento 1</v>
      </c>
      <c r="E35" s="230" t="str">
        <f>'Cálculo do Risco'!AD39</f>
        <v>Risco Pequeno</v>
      </c>
      <c r="F35" s="110" t="str">
        <f>'Cálculo do Risco'!X39</f>
        <v>OPERACIONAL</v>
      </c>
      <c r="G35" s="236"/>
      <c r="H35" s="49"/>
      <c r="I35" s="45"/>
      <c r="J35" s="45"/>
      <c r="K35" s="44"/>
      <c r="L35" s="50"/>
      <c r="M35" s="256"/>
      <c r="N35" s="257"/>
      <c r="O35" s="240" t="s">
        <v>51</v>
      </c>
      <c r="P35" s="41">
        <f t="shared" si="0"/>
        <v>3</v>
      </c>
    </row>
    <row r="36" spans="1:16" ht="27" thickTop="1" thickBot="1">
      <c r="A36" s="506"/>
      <c r="B36" s="226" t="str">
        <f>'Identificação dos Riscos'!B35</f>
        <v>26</v>
      </c>
      <c r="C36" s="227" t="str">
        <f>'Identificação dos Riscos'!C35</f>
        <v>+</v>
      </c>
      <c r="D36" s="225" t="str">
        <f>'Identificação dos Riscos'!D35</f>
        <v>Evento 2</v>
      </c>
      <c r="E36" s="230" t="str">
        <f>'Cálculo do Risco'!AD40</f>
        <v>Risco Pequeno</v>
      </c>
      <c r="F36" s="110" t="str">
        <f>'Cálculo do Risco'!X40</f>
        <v>OPERACIONAL</v>
      </c>
      <c r="G36" s="236"/>
      <c r="H36" s="49"/>
      <c r="I36" s="45"/>
      <c r="J36" s="45"/>
      <c r="K36" s="44"/>
      <c r="L36" s="50"/>
      <c r="M36" s="256"/>
      <c r="N36" s="257"/>
      <c r="O36" s="240" t="s">
        <v>51</v>
      </c>
      <c r="P36" s="41">
        <f t="shared" si="0"/>
        <v>3</v>
      </c>
    </row>
    <row r="37" spans="1:16" ht="27" thickTop="1" thickBot="1">
      <c r="A37" s="506"/>
      <c r="B37" s="226" t="str">
        <f>'Identificação dos Riscos'!B36</f>
        <v>27</v>
      </c>
      <c r="C37" s="227" t="str">
        <f>'Identificação dos Riscos'!C36</f>
        <v>+</v>
      </c>
      <c r="D37" s="225" t="str">
        <f>'Identificação dos Riscos'!D36</f>
        <v>Evento 3</v>
      </c>
      <c r="E37" s="230" t="str">
        <f>'Cálculo do Risco'!AD41</f>
        <v>Risco Pequeno</v>
      </c>
      <c r="F37" s="110" t="str">
        <f>'Cálculo do Risco'!X41</f>
        <v>OPERACIONAL</v>
      </c>
      <c r="G37" s="236"/>
      <c r="H37" s="49"/>
      <c r="I37" s="45"/>
      <c r="J37" s="45"/>
      <c r="K37" s="44"/>
      <c r="L37" s="50"/>
      <c r="M37" s="258"/>
      <c r="N37" s="259"/>
      <c r="O37" s="240" t="s">
        <v>51</v>
      </c>
      <c r="P37" s="41">
        <f t="shared" si="0"/>
        <v>3</v>
      </c>
    </row>
    <row r="38" spans="1:16" ht="27" customHeight="1" thickTop="1" thickBot="1">
      <c r="A38" s="506" t="str">
        <f>'Identificação dos Riscos'!A37</f>
        <v>Subprocesso / Atividade / Etapa 10</v>
      </c>
      <c r="B38" s="226" t="str">
        <f>'Identificação dos Riscos'!B37</f>
        <v>28</v>
      </c>
      <c r="C38" s="227" t="str">
        <f>'Identificação dos Riscos'!C37</f>
        <v>+</v>
      </c>
      <c r="D38" s="225" t="str">
        <f>'Identificação dos Riscos'!D37</f>
        <v>Evento 1</v>
      </c>
      <c r="E38" s="230" t="str">
        <f>'Cálculo do Risco'!AD42</f>
        <v>Risco Pequeno</v>
      </c>
      <c r="F38" s="110" t="str">
        <f>'Cálculo do Risco'!X42</f>
        <v>OPERACIONAL</v>
      </c>
      <c r="G38" s="236"/>
      <c r="H38" s="49"/>
      <c r="I38" s="45"/>
      <c r="J38" s="45"/>
      <c r="K38" s="44"/>
      <c r="L38" s="50"/>
      <c r="M38" s="256"/>
      <c r="N38" s="257"/>
      <c r="O38" s="240" t="s">
        <v>51</v>
      </c>
      <c r="P38" s="41">
        <f t="shared" ref="P38:P40" si="1">IF(O38="Concluído",0,(IF(O38="Não iniciado", 3,(IF(O38="Em andamento",1,2)))))</f>
        <v>3</v>
      </c>
    </row>
    <row r="39" spans="1:16" ht="27" thickTop="1" thickBot="1">
      <c r="A39" s="506"/>
      <c r="B39" s="226" t="str">
        <f>'Identificação dos Riscos'!B38</f>
        <v>29</v>
      </c>
      <c r="C39" s="227">
        <f>'Identificação dos Riscos'!C38</f>
        <v>0</v>
      </c>
      <c r="D39" s="225" t="str">
        <f>'Identificação dos Riscos'!D38</f>
        <v>Evento 2</v>
      </c>
      <c r="E39" s="230" t="str">
        <f>'Cálculo do Risco'!AD43</f>
        <v>Risco Pequeno</v>
      </c>
      <c r="F39" s="110" t="str">
        <f>'Cálculo do Risco'!X43</f>
        <v>OPERACIONAL</v>
      </c>
      <c r="G39" s="236"/>
      <c r="H39" s="49"/>
      <c r="I39" s="45"/>
      <c r="J39" s="45"/>
      <c r="K39" s="44"/>
      <c r="L39" s="50"/>
      <c r="M39" s="256"/>
      <c r="N39" s="257"/>
      <c r="O39" s="240" t="s">
        <v>51</v>
      </c>
      <c r="P39" s="41">
        <f t="shared" si="1"/>
        <v>3</v>
      </c>
    </row>
    <row r="40" spans="1:16" ht="27" thickTop="1" thickBot="1">
      <c r="A40" s="506"/>
      <c r="B40" s="226" t="str">
        <f>'Identificação dos Riscos'!B39</f>
        <v>30</v>
      </c>
      <c r="C40" s="227" t="str">
        <f>'Identificação dos Riscos'!C39</f>
        <v>+</v>
      </c>
      <c r="D40" s="225" t="str">
        <f>'Identificação dos Riscos'!D39</f>
        <v>Evento 3</v>
      </c>
      <c r="E40" s="230" t="str">
        <f>'Cálculo do Risco'!AD44</f>
        <v>Risco Pequeno</v>
      </c>
      <c r="F40" s="110" t="str">
        <f>'Cálculo do Risco'!X44</f>
        <v>OPERACIONAL</v>
      </c>
      <c r="G40" s="236"/>
      <c r="H40" s="49"/>
      <c r="I40" s="45"/>
      <c r="J40" s="45"/>
      <c r="K40" s="44"/>
      <c r="L40" s="50"/>
      <c r="M40" s="258"/>
      <c r="N40" s="259"/>
      <c r="O40" s="240" t="s">
        <v>51</v>
      </c>
      <c r="P40" s="41">
        <f t="shared" si="1"/>
        <v>3</v>
      </c>
    </row>
    <row r="41" spans="1:16" ht="13.5" thickTop="1"/>
    <row r="42" spans="1:16" hidden="1"/>
    <row r="43" spans="1:16" hidden="1"/>
    <row r="44" spans="1:16" hidden="1">
      <c r="D44" s="84" t="s">
        <v>18</v>
      </c>
    </row>
    <row r="45" spans="1:16" hidden="1">
      <c r="D45" s="85" t="s">
        <v>274</v>
      </c>
    </row>
    <row r="46" spans="1:16" hidden="1">
      <c r="D46" s="53" t="s">
        <v>275</v>
      </c>
    </row>
    <row r="47" spans="1:16" hidden="1">
      <c r="D47" s="54" t="s">
        <v>276</v>
      </c>
    </row>
    <row r="48" spans="1:16" hidden="1">
      <c r="D48" s="55" t="s">
        <v>45</v>
      </c>
    </row>
    <row r="49" spans="9:9" hidden="1">
      <c r="I49" s="3" t="s">
        <v>271</v>
      </c>
    </row>
    <row r="50" spans="9:9" hidden="1">
      <c r="I50" s="3" t="s">
        <v>75</v>
      </c>
    </row>
    <row r="51" spans="9:9" hidden="1">
      <c r="I51" s="3" t="s">
        <v>76</v>
      </c>
    </row>
    <row r="52" spans="9:9" hidden="1">
      <c r="I52" s="3" t="s">
        <v>272</v>
      </c>
    </row>
    <row r="53" spans="9:9" hidden="1"/>
    <row r="54" spans="9:9" hidden="1"/>
  </sheetData>
  <mergeCells count="33">
    <mergeCell ref="D3:G3"/>
    <mergeCell ref="A32:A34"/>
    <mergeCell ref="O7:P7"/>
    <mergeCell ref="D2:G2"/>
    <mergeCell ref="A14:A16"/>
    <mergeCell ref="A17:A19"/>
    <mergeCell ref="A11:A13"/>
    <mergeCell ref="A9:A10"/>
    <mergeCell ref="O9:P10"/>
    <mergeCell ref="H9:H10"/>
    <mergeCell ref="M9:M10"/>
    <mergeCell ref="N9:N10"/>
    <mergeCell ref="D8:D10"/>
    <mergeCell ref="B8:B10"/>
    <mergeCell ref="C8:C10"/>
    <mergeCell ref="K9:L9"/>
    <mergeCell ref="K7:L7"/>
    <mergeCell ref="D4:G4"/>
    <mergeCell ref="D5:G5"/>
    <mergeCell ref="H7:I7"/>
    <mergeCell ref="M7:N7"/>
    <mergeCell ref="A38:A40"/>
    <mergeCell ref="E8:E10"/>
    <mergeCell ref="F8:F10"/>
    <mergeCell ref="G8:G10"/>
    <mergeCell ref="J9:J10"/>
    <mergeCell ref="H8:P8"/>
    <mergeCell ref="I9:I10"/>
    <mergeCell ref="A35:A37"/>
    <mergeCell ref="A20:A22"/>
    <mergeCell ref="A23:A25"/>
    <mergeCell ref="A26:A28"/>
    <mergeCell ref="A29:A31"/>
  </mergeCells>
  <conditionalFormatting sqref="E11:E40">
    <cfRule type="cellIs" dxfId="21" priority="11" operator="equal">
      <formula>"Risco Crítico"</formula>
    </cfRule>
    <cfRule type="cellIs" dxfId="20" priority="12" operator="equal">
      <formula>"Risco Alto"</formula>
    </cfRule>
    <cfRule type="cellIs" dxfId="19" priority="13" operator="equal">
      <formula>"Risco Moderado"</formula>
    </cfRule>
    <cfRule type="cellIs" dxfId="18" priority="14" operator="equal">
      <formula>"Risco Pequeno"</formula>
    </cfRule>
  </conditionalFormatting>
  <dataValidations count="3">
    <dataValidation type="list" showInputMessage="1" showErrorMessage="1" sqref="O11:O40">
      <formula1>#REF!</formula1>
    </dataValidation>
    <dataValidation type="list" allowBlank="1" showInputMessage="1" showErrorMessage="1" sqref="I11:I40">
      <formula1>$I$50:$I$53</formula1>
    </dataValidation>
    <dataValidation type="list" showInputMessage="1" showErrorMessage="1" sqref="G11:G40">
      <formula1>$D$45:$D$49</formula1>
    </dataValidation>
  </dataValidations>
  <printOptions horizontalCentered="1"/>
  <pageMargins left="0" right="0" top="0.39370078740157483" bottom="0.39370078740157483" header="0.31496062992125984" footer="0.31496062992125984"/>
  <pageSetup paperSize="9" scale="65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71" id="{08C34703-FCCC-4A5E-9855-3D49B7D01715}">
            <x14:iconSet iconSet="4TrafficLight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P11:P40</xm:sqref>
        </x14:conditionalFormatting>
        <x14:conditionalFormatting xmlns:xm="http://schemas.microsoft.com/office/excel/2006/main">
          <x14:cfRule type="containsText" priority="4" operator="containsText" id="{B12D822A-F576-4DDC-91D4-055D1AE65369}">
            <xm:f>NOT(ISERROR(SEARCH("-",C12)))</xm:f>
            <xm:f>"-"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C12:C40</xm:sqref>
        </x14:conditionalFormatting>
        <x14:conditionalFormatting xmlns:xm="http://schemas.microsoft.com/office/excel/2006/main">
          <x14:cfRule type="containsText" priority="3" operator="containsText" id="{F2921FC5-2B97-4F92-B883-C100FC96E162}">
            <xm:f>NOT(ISERROR(SEARCH("+",C13)))</xm:f>
            <xm:f>"+"</xm:f>
            <x14:dxf>
              <font>
                <b/>
                <i val="0"/>
              </font>
              <fill>
                <patternFill>
                  <bgColor theme="3" tint="0.79998168889431442"/>
                </patternFill>
              </fill>
            </x14:dxf>
          </x14:cfRule>
          <xm:sqref>C13:C40</xm:sqref>
        </x14:conditionalFormatting>
        <x14:conditionalFormatting xmlns:xm="http://schemas.microsoft.com/office/excel/2006/main">
          <x14:cfRule type="containsText" priority="1" operator="containsText" id="{8A487048-D85D-45C9-A650-8C993FD3714A}">
            <xm:f>NOT(ISERROR(SEARCH("+",C11)))</xm:f>
            <xm:f>"+"</xm:f>
            <x14:dxf>
              <font>
                <b/>
                <i val="0"/>
              </font>
              <fill>
                <patternFill>
                  <bgColor theme="3" tint="0.79998168889431442"/>
                </patternFill>
              </fill>
            </x14:dxf>
          </x14:cfRule>
          <x14:cfRule type="containsText" priority="2" operator="containsText" id="{77313AEA-2639-4B3E-BF26-E5A5932E2E61}">
            <xm:f>NOT(ISERROR(SEARCH("-",C11)))</xm:f>
            <xm:f>"-"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C11:C13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HO67"/>
  <sheetViews>
    <sheetView zoomScale="106" zoomScaleNormal="106" workbookViewId="0">
      <selection activeCell="B8" sqref="B8:F8"/>
    </sheetView>
  </sheetViews>
  <sheetFormatPr defaultColWidth="9.140625" defaultRowHeight="15.75"/>
  <cols>
    <col min="1" max="1" width="25.28515625" style="5" customWidth="1"/>
    <col min="2" max="3" width="3.7109375" style="5" customWidth="1"/>
    <col min="4" max="4" width="41.85546875" style="329" customWidth="1"/>
    <col min="5" max="5" width="33.28515625" style="329" customWidth="1"/>
    <col min="6" max="6" width="31.42578125" style="329" customWidth="1"/>
    <col min="7" max="7" width="16.5703125" style="5" customWidth="1"/>
    <col min="8" max="9" width="4.7109375" style="5" customWidth="1"/>
    <col min="10" max="10" width="11.7109375" style="234" customWidth="1"/>
    <col min="11" max="11" width="10.85546875" style="56" customWidth="1"/>
    <col min="12" max="12" width="47.42578125" style="39" customWidth="1"/>
    <col min="13" max="13" width="17.42578125" style="39" customWidth="1"/>
    <col min="14" max="14" width="15.28515625" style="39" customWidth="1"/>
    <col min="15" max="15" width="15.7109375" style="39" customWidth="1"/>
    <col min="16" max="17" width="15.5703125" style="56" customWidth="1"/>
    <col min="18" max="223" width="9.140625" style="5"/>
    <col min="224" max="16384" width="9.140625" style="3"/>
  </cols>
  <sheetData>
    <row r="1" spans="1:223" s="284" customFormat="1" ht="29.25" customHeight="1">
      <c r="A1" s="285" t="s">
        <v>297</v>
      </c>
      <c r="B1" s="286"/>
      <c r="C1" s="286"/>
      <c r="D1" s="320"/>
      <c r="E1" s="320"/>
      <c r="F1" s="320"/>
      <c r="G1" s="286" t="s">
        <v>105</v>
      </c>
      <c r="H1" s="286"/>
      <c r="I1" s="286"/>
      <c r="J1" s="287"/>
      <c r="K1" s="320" t="str">
        <f>'Identificação dos Riscos'!G1</f>
        <v>SETEMBRO</v>
      </c>
      <c r="L1" s="286"/>
      <c r="M1" s="286"/>
      <c r="N1" s="286"/>
      <c r="O1" s="286"/>
      <c r="P1" s="287"/>
      <c r="Q1" s="287"/>
    </row>
    <row r="2" spans="1:223" ht="20.100000000000001" customHeight="1">
      <c r="A2" s="563" t="str">
        <f>Contexto!A3</f>
        <v>Unidade Administrativa:</v>
      </c>
      <c r="B2" s="499"/>
      <c r="C2" s="499"/>
      <c r="D2" s="496" t="str">
        <f>Contexto!B3</f>
        <v>c\SV</v>
      </c>
      <c r="E2" s="496"/>
      <c r="F2" s="567"/>
      <c r="G2" s="563" t="str">
        <f>Contexto!A4</f>
        <v>Objetivo Estratégico:</v>
      </c>
      <c r="H2" s="499"/>
      <c r="I2" s="499"/>
      <c r="J2" s="499"/>
      <c r="K2" s="88" t="str">
        <f>Contexto!B4</f>
        <v>\\</v>
      </c>
      <c r="L2" s="88"/>
      <c r="M2" s="88"/>
      <c r="N2" s="88"/>
      <c r="O2" s="88"/>
      <c r="P2" s="88"/>
      <c r="Q2" s="88"/>
      <c r="R2" s="2"/>
      <c r="HO2" s="3"/>
    </row>
    <row r="3" spans="1:223" ht="20.100000000000001" customHeight="1">
      <c r="A3" s="568" t="str">
        <f>Contexto!A5</f>
        <v>Processo:</v>
      </c>
      <c r="B3" s="569"/>
      <c r="C3" s="569"/>
      <c r="D3" s="570" t="str">
        <f>Contexto!B5</f>
        <v>CS\CV\S</v>
      </c>
      <c r="E3" s="570"/>
      <c r="F3" s="571"/>
      <c r="G3" s="568" t="str">
        <f>Contexto!A6</f>
        <v>Objetivo do Processo:</v>
      </c>
      <c r="H3" s="569"/>
      <c r="I3" s="569"/>
      <c r="J3" s="569"/>
      <c r="K3" s="319" t="str">
        <f>Contexto!B6</f>
        <v>\V\SV</v>
      </c>
      <c r="L3" s="319"/>
      <c r="M3" s="319"/>
      <c r="N3" s="319"/>
      <c r="O3" s="319"/>
      <c r="P3" s="319"/>
      <c r="Q3" s="319"/>
      <c r="R3" s="2"/>
      <c r="HO3" s="3"/>
    </row>
    <row r="4" spans="1:223" ht="20.100000000000001" customHeight="1">
      <c r="A4" s="563" t="s">
        <v>235</v>
      </c>
      <c r="B4" s="499"/>
      <c r="C4" s="499"/>
      <c r="D4" s="496">
        <f>Contexto!B11</f>
        <v>0</v>
      </c>
      <c r="E4" s="496"/>
      <c r="F4" s="496"/>
      <c r="G4" s="563" t="s">
        <v>250</v>
      </c>
      <c r="H4" s="499"/>
      <c r="I4" s="499"/>
      <c r="J4" s="499"/>
      <c r="K4" s="88">
        <f>Contexto!B12</f>
        <v>0</v>
      </c>
      <c r="L4" s="88"/>
      <c r="M4" s="88"/>
      <c r="N4" s="88"/>
      <c r="O4" s="88"/>
      <c r="P4" s="88"/>
      <c r="Q4" s="88"/>
      <c r="R4" s="2"/>
      <c r="HO4" s="3"/>
    </row>
    <row r="5" spans="1:223" ht="20.100000000000001" customHeight="1" thickBot="1">
      <c r="A5" s="564" t="s">
        <v>236</v>
      </c>
      <c r="B5" s="565"/>
      <c r="C5" s="565"/>
      <c r="D5" s="566"/>
      <c r="E5" s="566"/>
      <c r="F5" s="566"/>
      <c r="G5" s="566"/>
      <c r="H5" s="566"/>
      <c r="I5" s="566"/>
      <c r="J5" s="566"/>
      <c r="K5" s="566"/>
      <c r="L5" s="566"/>
      <c r="M5" s="566"/>
      <c r="N5" s="566"/>
      <c r="O5" s="566"/>
      <c r="P5" s="566"/>
      <c r="Q5" s="566"/>
      <c r="R5" s="2"/>
    </row>
    <row r="6" spans="1:223">
      <c r="A6" s="10"/>
      <c r="B6" s="2"/>
      <c r="C6" s="2"/>
      <c r="D6" s="321"/>
      <c r="E6" s="321"/>
      <c r="F6" s="321"/>
      <c r="G6" s="2"/>
      <c r="H6" s="2"/>
      <c r="I6" s="2"/>
      <c r="J6" s="233"/>
      <c r="K6" s="51"/>
      <c r="L6" s="34"/>
      <c r="M6" s="34"/>
      <c r="N6" s="34"/>
      <c r="O6" s="34"/>
      <c r="P6" s="51"/>
      <c r="Q6" s="51"/>
    </row>
    <row r="7" spans="1:223" ht="33" customHeight="1" thickBot="1">
      <c r="A7" s="538" t="str">
        <f>D3</f>
        <v>CS\CV\S</v>
      </c>
      <c r="B7" s="540" t="s">
        <v>314</v>
      </c>
      <c r="C7" s="541"/>
      <c r="D7" s="541"/>
      <c r="E7" s="541"/>
      <c r="F7" s="541"/>
      <c r="G7" s="541"/>
      <c r="H7" s="541"/>
      <c r="I7" s="541"/>
      <c r="J7" s="541"/>
      <c r="K7" s="541"/>
      <c r="L7" s="541"/>
      <c r="M7" s="541"/>
      <c r="N7" s="541"/>
      <c r="O7" s="541"/>
      <c r="P7" s="541"/>
      <c r="Q7" s="541"/>
      <c r="HO7" s="3"/>
    </row>
    <row r="8" spans="1:223" ht="28.5" customHeight="1" thickTop="1" thickBot="1">
      <c r="A8" s="539"/>
      <c r="B8" s="542" t="s">
        <v>299</v>
      </c>
      <c r="C8" s="543"/>
      <c r="D8" s="543"/>
      <c r="E8" s="543"/>
      <c r="F8" s="544"/>
      <c r="G8" s="545" t="s">
        <v>298</v>
      </c>
      <c r="H8" s="546"/>
      <c r="I8" s="546"/>
      <c r="J8" s="547"/>
      <c r="K8" s="551"/>
      <c r="L8" s="551"/>
      <c r="M8" s="551"/>
      <c r="N8" s="551"/>
      <c r="O8" s="551"/>
      <c r="P8" s="551"/>
      <c r="Q8" s="551"/>
      <c r="HO8" s="3"/>
    </row>
    <row r="9" spans="1:223" ht="49.5" customHeight="1" thickTop="1" thickBot="1">
      <c r="A9" s="552" t="str">
        <f>K3</f>
        <v>\V\SV</v>
      </c>
      <c r="B9" s="554" t="s">
        <v>198</v>
      </c>
      <c r="C9" s="554" t="s">
        <v>230</v>
      </c>
      <c r="D9" s="556" t="s">
        <v>229</v>
      </c>
      <c r="E9" s="558" t="s">
        <v>2</v>
      </c>
      <c r="F9" s="560" t="s">
        <v>6</v>
      </c>
      <c r="G9" s="548"/>
      <c r="H9" s="549"/>
      <c r="I9" s="549"/>
      <c r="J9" s="550"/>
      <c r="K9" s="562" t="s">
        <v>78</v>
      </c>
      <c r="L9" s="562"/>
      <c r="M9" s="562"/>
      <c r="N9" s="562"/>
      <c r="O9" s="562"/>
      <c r="P9" s="562"/>
      <c r="Q9" s="562"/>
      <c r="S9" s="2"/>
      <c r="HM9" s="3"/>
      <c r="HN9" s="3"/>
      <c r="HO9" s="3"/>
    </row>
    <row r="10" spans="1:223" ht="50.25" customHeight="1" thickTop="1" thickBot="1">
      <c r="A10" s="553"/>
      <c r="B10" s="555"/>
      <c r="C10" s="555"/>
      <c r="D10" s="557"/>
      <c r="E10" s="559"/>
      <c r="F10" s="561"/>
      <c r="G10" s="288" t="s">
        <v>34</v>
      </c>
      <c r="H10" s="289" t="s">
        <v>3</v>
      </c>
      <c r="I10" s="289" t="s">
        <v>4</v>
      </c>
      <c r="J10" s="290" t="s">
        <v>5</v>
      </c>
      <c r="K10" s="291" t="s">
        <v>77</v>
      </c>
      <c r="L10" s="292" t="s">
        <v>8</v>
      </c>
      <c r="M10" s="307" t="s">
        <v>311</v>
      </c>
      <c r="N10" s="307" t="s">
        <v>312</v>
      </c>
      <c r="O10" s="307" t="s">
        <v>313</v>
      </c>
      <c r="P10" s="291" t="s">
        <v>46</v>
      </c>
      <c r="Q10" s="291" t="s">
        <v>47</v>
      </c>
      <c r="HM10" s="3"/>
      <c r="HN10" s="3"/>
      <c r="HO10" s="3"/>
    </row>
    <row r="11" spans="1:223" s="5" customFormat="1" ht="39.75" thickTop="1" thickBot="1">
      <c r="A11" s="537" t="str">
        <f>'Identificação dos Riscos'!A10</f>
        <v>Subprocesso / Atividade / Etapa 1</v>
      </c>
      <c r="B11" s="331" t="s">
        <v>199</v>
      </c>
      <c r="C11" s="331" t="str">
        <f>'Identificação dos Riscos'!C10</f>
        <v>+</v>
      </c>
      <c r="D11" s="332" t="str">
        <f>'Identificação dos Riscos'!D10</f>
        <v>Evento 1</v>
      </c>
      <c r="E11" s="332" t="str">
        <f>'Identificação dos Riscos'!E10</f>
        <v>1.
2.
n.</v>
      </c>
      <c r="F11" s="332" t="str">
        <f>'Identificação dos Riscos'!F10</f>
        <v>1.
2.
n.</v>
      </c>
      <c r="G11" s="330" t="str">
        <f>'Cálculo do Risco'!X15</f>
        <v>ESTRATÉGICO</v>
      </c>
      <c r="H11" s="78">
        <f>'Cálculo do Risco'!F15</f>
        <v>5</v>
      </c>
      <c r="I11" s="78">
        <f>'Cálculo do Risco'!M15</f>
        <v>5</v>
      </c>
      <c r="J11" s="295" t="str">
        <f>'Cálculo do Risco'!AD15</f>
        <v>Risco Crítico</v>
      </c>
      <c r="K11" s="96" t="str">
        <f>'Resposta ao Risco'!I11</f>
        <v>Preventiva</v>
      </c>
      <c r="L11" s="47">
        <f>'Resposta ao Risco'!H11</f>
        <v>0</v>
      </c>
      <c r="M11" s="47" t="str">
        <f>'Resposta ao Risco'!J11</f>
        <v>gh</v>
      </c>
      <c r="N11" s="47" t="str">
        <f>'Resposta ao Risco'!K11</f>
        <v>gh</v>
      </c>
      <c r="O11" s="47" t="str">
        <f>'Resposta ao Risco'!L11</f>
        <v>gh</v>
      </c>
      <c r="P11" s="52">
        <f>'Resposta ao Risco'!M11</f>
        <v>42736</v>
      </c>
      <c r="Q11" s="52">
        <f>'Resposta ao Risco'!N11</f>
        <v>42789</v>
      </c>
    </row>
    <row r="12" spans="1:223" s="5" customFormat="1" ht="45" customHeight="1" thickTop="1" thickBot="1">
      <c r="A12" s="537"/>
      <c r="B12" s="331" t="s">
        <v>200</v>
      </c>
      <c r="C12" s="331" t="str">
        <f>'Identificação dos Riscos'!C11</f>
        <v>-</v>
      </c>
      <c r="D12" s="332" t="str">
        <f>'Identificação dos Riscos'!D11</f>
        <v>Evento 2</v>
      </c>
      <c r="E12" s="332" t="str">
        <f>'Identificação dos Riscos'!E11</f>
        <v>1.
2.
n.</v>
      </c>
      <c r="F12" s="332" t="str">
        <f>'Identificação dos Riscos'!F11</f>
        <v>1.
2.
n.</v>
      </c>
      <c r="G12" s="330" t="str">
        <f>'Cálculo do Risco'!X16</f>
        <v>ESTRATÉGICO</v>
      </c>
      <c r="H12" s="78">
        <f>'Cálculo do Risco'!F16</f>
        <v>4</v>
      </c>
      <c r="I12" s="78">
        <f>'Cálculo do Risco'!M16</f>
        <v>4</v>
      </c>
      <c r="J12" s="295" t="str">
        <f>'Cálculo do Risco'!AD16</f>
        <v>Risco Alto</v>
      </c>
      <c r="K12" s="96" t="str">
        <f>'Resposta ao Risco'!I12</f>
        <v>Corretiva</v>
      </c>
      <c r="L12" s="47" t="str">
        <f>'Resposta ao Risco'!H12</f>
        <v>fg</v>
      </c>
      <c r="M12" s="47" t="str">
        <f>'Resposta ao Risco'!J12</f>
        <v>gh</v>
      </c>
      <c r="N12" s="47" t="str">
        <f>'Resposta ao Risco'!K12</f>
        <v>gh</v>
      </c>
      <c r="O12" s="47" t="str">
        <f>'Resposta ao Risco'!L12</f>
        <v>gh</v>
      </c>
      <c r="P12" s="52">
        <f>'Resposta ao Risco'!M12</f>
        <v>42736</v>
      </c>
      <c r="Q12" s="52">
        <f>'Resposta ao Risco'!N12</f>
        <v>42740</v>
      </c>
    </row>
    <row r="13" spans="1:223" s="5" customFormat="1" ht="39.950000000000003" customHeight="1" thickTop="1" thickBot="1">
      <c r="A13" s="537"/>
      <c r="B13" s="331" t="s">
        <v>201</v>
      </c>
      <c r="C13" s="331" t="str">
        <f>'Identificação dos Riscos'!C12</f>
        <v>-</v>
      </c>
      <c r="D13" s="332" t="str">
        <f>'Identificação dos Riscos'!D12</f>
        <v>Evento 3</v>
      </c>
      <c r="E13" s="332" t="str">
        <f>'Identificação dos Riscos'!E12</f>
        <v>1.
2.
n.</v>
      </c>
      <c r="F13" s="332" t="str">
        <f>'Identificação dos Riscos'!F12</f>
        <v>1.
2.
n.</v>
      </c>
      <c r="G13" s="330" t="str">
        <f>'Cálculo do Risco'!X17</f>
        <v>CONFORMIDADE</v>
      </c>
      <c r="H13" s="78">
        <f>'Cálculo do Risco'!F17</f>
        <v>3</v>
      </c>
      <c r="I13" s="78">
        <f>'Cálculo do Risco'!M17</f>
        <v>3</v>
      </c>
      <c r="J13" s="295" t="str">
        <f>'Cálculo do Risco'!AD17</f>
        <v>Risco Moderado</v>
      </c>
      <c r="K13" s="96">
        <f>'Resposta ao Risco'!I13</f>
        <v>0</v>
      </c>
      <c r="L13" s="47" t="str">
        <f>'Resposta ao Risco'!H13</f>
        <v>fg</v>
      </c>
      <c r="M13" s="47" t="str">
        <f>'Resposta ao Risco'!J13</f>
        <v>gh</v>
      </c>
      <c r="N13" s="47" t="str">
        <f>'Resposta ao Risco'!K13</f>
        <v>gh</v>
      </c>
      <c r="O13" s="47" t="str">
        <f>'Resposta ao Risco'!L13</f>
        <v>gh</v>
      </c>
      <c r="P13" s="52">
        <f>'Resposta ao Risco'!M13</f>
        <v>42736</v>
      </c>
      <c r="Q13" s="52">
        <f>'Resposta ao Risco'!N13</f>
        <v>42757</v>
      </c>
    </row>
    <row r="14" spans="1:223" s="5" customFormat="1" ht="44.25" customHeight="1" thickTop="1" thickBot="1">
      <c r="A14" s="537" t="str">
        <f>'Identificação dos Riscos'!A13</f>
        <v>Subprocesso / Atividade / Etapa 2</v>
      </c>
      <c r="B14" s="331" t="s">
        <v>202</v>
      </c>
      <c r="C14" s="331">
        <f>'Identificação dos Riscos'!C13</f>
        <v>0</v>
      </c>
      <c r="D14" s="332" t="str">
        <f>'Identificação dos Riscos'!D13</f>
        <v>Evento 1</v>
      </c>
      <c r="E14" s="332" t="str">
        <f>'Identificação dos Riscos'!E13</f>
        <v>1.
2.
n.</v>
      </c>
      <c r="F14" s="332" t="str">
        <f>'Identificação dos Riscos'!F13</f>
        <v>1.
2.
n.</v>
      </c>
      <c r="G14" s="330" t="str">
        <f>'Cálculo do Risco'!X18</f>
        <v>IMAGEM</v>
      </c>
      <c r="H14" s="78">
        <f>'Cálculo do Risco'!F18</f>
        <v>2</v>
      </c>
      <c r="I14" s="78">
        <f>'Cálculo do Risco'!M18</f>
        <v>2</v>
      </c>
      <c r="J14" s="295" t="str">
        <f>'Cálculo do Risco'!AD18</f>
        <v>Risco Pequeno</v>
      </c>
      <c r="K14" s="96">
        <f>'Resposta ao Risco'!I14</f>
        <v>0</v>
      </c>
      <c r="L14" s="47">
        <f>'Resposta ao Risco'!H14</f>
        <v>0</v>
      </c>
      <c r="M14" s="47">
        <f>'Resposta ao Risco'!J14</f>
        <v>0</v>
      </c>
      <c r="N14" s="47">
        <f>'Resposta ao Risco'!K14</f>
        <v>0</v>
      </c>
      <c r="O14" s="47">
        <f>'Resposta ao Risco'!L14</f>
        <v>0</v>
      </c>
      <c r="P14" s="52">
        <f>'Resposta ao Risco'!M14</f>
        <v>0</v>
      </c>
      <c r="Q14" s="52">
        <f>'Resposta ao Risco'!N14</f>
        <v>0</v>
      </c>
    </row>
    <row r="15" spans="1:223" s="5" customFormat="1" ht="45.75" customHeight="1" thickTop="1" thickBot="1">
      <c r="A15" s="537"/>
      <c r="B15" s="331" t="s">
        <v>203</v>
      </c>
      <c r="C15" s="331" t="str">
        <f>'Identificação dos Riscos'!C14</f>
        <v>-</v>
      </c>
      <c r="D15" s="332" t="str">
        <f>'Identificação dos Riscos'!D14</f>
        <v>Evento 2</v>
      </c>
      <c r="E15" s="332" t="str">
        <f>'Identificação dos Riscos'!E14</f>
        <v>1.
2.
n.</v>
      </c>
      <c r="F15" s="332" t="str">
        <f>'Identificação dos Riscos'!F14</f>
        <v>1.
2.
n.</v>
      </c>
      <c r="G15" s="330" t="str">
        <f>'Cálculo do Risco'!X19</f>
        <v>OPERACIONAL</v>
      </c>
      <c r="H15" s="78">
        <f>'Cálculo do Risco'!F19</f>
        <v>1</v>
      </c>
      <c r="I15" s="78">
        <f>'Cálculo do Risco'!M19</f>
        <v>1</v>
      </c>
      <c r="J15" s="295" t="str">
        <f>'Cálculo do Risco'!AD19</f>
        <v>Risco Pequeno</v>
      </c>
      <c r="K15" s="96">
        <f>'Resposta ao Risco'!I15</f>
        <v>0</v>
      </c>
      <c r="L15" s="47">
        <f>'Resposta ao Risco'!H15</f>
        <v>0</v>
      </c>
      <c r="M15" s="47">
        <f>'Resposta ao Risco'!J15</f>
        <v>0</v>
      </c>
      <c r="N15" s="47">
        <f>'Resposta ao Risco'!K15</f>
        <v>0</v>
      </c>
      <c r="O15" s="47">
        <f>'Resposta ao Risco'!L15</f>
        <v>0</v>
      </c>
      <c r="P15" s="52">
        <f>'Resposta ao Risco'!M15</f>
        <v>0</v>
      </c>
      <c r="Q15" s="52">
        <f>'Resposta ao Risco'!N15</f>
        <v>0</v>
      </c>
    </row>
    <row r="16" spans="1:223" s="5" customFormat="1" ht="51" customHeight="1" thickTop="1" thickBot="1">
      <c r="A16" s="537"/>
      <c r="B16" s="331" t="s">
        <v>204</v>
      </c>
      <c r="C16" s="331" t="str">
        <f>'Identificação dos Riscos'!C15</f>
        <v>+</v>
      </c>
      <c r="D16" s="332" t="str">
        <f>'Identificação dos Riscos'!D15</f>
        <v>Evento 3</v>
      </c>
      <c r="E16" s="332" t="str">
        <f>'Identificação dos Riscos'!E15</f>
        <v>1.
2.
n.</v>
      </c>
      <c r="F16" s="332" t="str">
        <f>'Identificação dos Riscos'!F15</f>
        <v>1.
2.
n.</v>
      </c>
      <c r="G16" s="330" t="str">
        <f>'Cálculo do Risco'!X20</f>
        <v>OPERACIONAL</v>
      </c>
      <c r="H16" s="78">
        <f>'Cálculo do Risco'!F20</f>
        <v>1</v>
      </c>
      <c r="I16" s="78">
        <f>'Cálculo do Risco'!M20</f>
        <v>5</v>
      </c>
      <c r="J16" s="295" t="str">
        <f>'Cálculo do Risco'!AD20</f>
        <v>Risco Pequeno</v>
      </c>
      <c r="K16" s="96" t="str">
        <f>'Resposta ao Risco'!I16</f>
        <v>Corretiva</v>
      </c>
      <c r="L16" s="47" t="str">
        <f>'Resposta ao Risco'!H16</f>
        <v>VDSVA\V</v>
      </c>
      <c r="M16" s="47">
        <f>'Resposta ao Risco'!J16</f>
        <v>0</v>
      </c>
      <c r="N16" s="47">
        <f>'Resposta ao Risco'!K16</f>
        <v>0</v>
      </c>
      <c r="O16" s="47">
        <f>'Resposta ao Risco'!L16</f>
        <v>0</v>
      </c>
      <c r="P16" s="52">
        <f>'Resposta ao Risco'!M16</f>
        <v>0</v>
      </c>
      <c r="Q16" s="52">
        <f>'Resposta ao Risco'!N16</f>
        <v>0</v>
      </c>
    </row>
    <row r="17" spans="1:17" s="5" customFormat="1" ht="39.75" thickTop="1" thickBot="1">
      <c r="A17" s="537" t="str">
        <f>'Identificação dos Riscos'!A16</f>
        <v>Subprocesso / Atividade / Etapa 3</v>
      </c>
      <c r="B17" s="331" t="s">
        <v>205</v>
      </c>
      <c r="C17" s="331" t="str">
        <f>'Identificação dos Riscos'!C16</f>
        <v>+</v>
      </c>
      <c r="D17" s="332" t="str">
        <f>'Identificação dos Riscos'!D16</f>
        <v>Evento 1</v>
      </c>
      <c r="E17" s="332" t="str">
        <f>'Identificação dos Riscos'!E16</f>
        <v>1.
2.
n.</v>
      </c>
      <c r="F17" s="332" t="str">
        <f>'Identificação dos Riscos'!F16</f>
        <v>1.
2.
n.</v>
      </c>
      <c r="G17" s="330" t="str">
        <f>'Cálculo do Risco'!X21</f>
        <v>OPERACIONAL</v>
      </c>
      <c r="H17" s="78">
        <f>'Cálculo do Risco'!F21</f>
        <v>1</v>
      </c>
      <c r="I17" s="78">
        <f>'Cálculo do Risco'!M21</f>
        <v>1</v>
      </c>
      <c r="J17" s="295" t="str">
        <f>'Cálculo do Risco'!AD21</f>
        <v>Risco Pequeno</v>
      </c>
      <c r="K17" s="96">
        <f>'Resposta ao Risco'!I17</f>
        <v>0</v>
      </c>
      <c r="L17" s="47">
        <f>'Resposta ao Risco'!H17</f>
        <v>0</v>
      </c>
      <c r="M17" s="47">
        <f>'Resposta ao Risco'!J17</f>
        <v>0</v>
      </c>
      <c r="N17" s="47">
        <f>'Resposta ao Risco'!K17</f>
        <v>0</v>
      </c>
      <c r="O17" s="47">
        <f>'Resposta ao Risco'!L17</f>
        <v>0</v>
      </c>
      <c r="P17" s="52">
        <f>'Resposta ao Risco'!M17</f>
        <v>0</v>
      </c>
      <c r="Q17" s="52">
        <f>'Resposta ao Risco'!N17</f>
        <v>0</v>
      </c>
    </row>
    <row r="18" spans="1:17" s="5" customFormat="1" ht="39.75" thickTop="1" thickBot="1">
      <c r="A18" s="537"/>
      <c r="B18" s="331" t="s">
        <v>206</v>
      </c>
      <c r="C18" s="331" t="str">
        <f>'Identificação dos Riscos'!C17</f>
        <v>+</v>
      </c>
      <c r="D18" s="332" t="str">
        <f>'Identificação dos Riscos'!D17</f>
        <v>Evento 2</v>
      </c>
      <c r="E18" s="332" t="str">
        <f>'Identificação dos Riscos'!E17</f>
        <v>1.
2.
n.</v>
      </c>
      <c r="F18" s="332" t="str">
        <f>'Identificação dos Riscos'!F17</f>
        <v>1.
2.
n.</v>
      </c>
      <c r="G18" s="330" t="str">
        <f>'Cálculo do Risco'!X22</f>
        <v>OPERACIONAL</v>
      </c>
      <c r="H18" s="78">
        <f>'Cálculo do Risco'!F22</f>
        <v>1</v>
      </c>
      <c r="I18" s="78">
        <f>'Cálculo do Risco'!M22</f>
        <v>1</v>
      </c>
      <c r="J18" s="295" t="str">
        <f>'Cálculo do Risco'!AD22</f>
        <v>Risco Pequeno</v>
      </c>
      <c r="K18" s="96">
        <f>'Resposta ao Risco'!I18</f>
        <v>0</v>
      </c>
      <c r="L18" s="47">
        <f>'Resposta ao Risco'!H18</f>
        <v>0</v>
      </c>
      <c r="M18" s="47">
        <f>'Resposta ao Risco'!J18</f>
        <v>0</v>
      </c>
      <c r="N18" s="47">
        <f>'Resposta ao Risco'!K18</f>
        <v>0</v>
      </c>
      <c r="O18" s="47">
        <f>'Resposta ao Risco'!L18</f>
        <v>0</v>
      </c>
      <c r="P18" s="52">
        <f>'Resposta ao Risco'!M18</f>
        <v>0</v>
      </c>
      <c r="Q18" s="52">
        <f>'Resposta ao Risco'!N18</f>
        <v>0</v>
      </c>
    </row>
    <row r="19" spans="1:17" s="5" customFormat="1" ht="39.75" thickTop="1" thickBot="1">
      <c r="A19" s="537"/>
      <c r="B19" s="331" t="s">
        <v>207</v>
      </c>
      <c r="C19" s="331" t="str">
        <f>'Identificação dos Riscos'!C18</f>
        <v>+</v>
      </c>
      <c r="D19" s="332" t="str">
        <f>'Identificação dos Riscos'!D18</f>
        <v>Evento 3</v>
      </c>
      <c r="E19" s="332" t="str">
        <f>'Identificação dos Riscos'!E18</f>
        <v>1.
2.
n.</v>
      </c>
      <c r="F19" s="332" t="str">
        <f>'Identificação dos Riscos'!F18</f>
        <v>1.
2.
n.</v>
      </c>
      <c r="G19" s="330" t="str">
        <f>'Cálculo do Risco'!X23</f>
        <v>OPERACIONAL</v>
      </c>
      <c r="H19" s="78">
        <f>'Cálculo do Risco'!F23</f>
        <v>1</v>
      </c>
      <c r="I19" s="78">
        <f>'Cálculo do Risco'!M23</f>
        <v>1</v>
      </c>
      <c r="J19" s="295" t="str">
        <f>'Cálculo do Risco'!AD23</f>
        <v>Risco Pequeno</v>
      </c>
      <c r="K19" s="96">
        <f>'Resposta ao Risco'!I19</f>
        <v>0</v>
      </c>
      <c r="L19" s="47">
        <f>'Resposta ao Risco'!H19</f>
        <v>0</v>
      </c>
      <c r="M19" s="47">
        <f>'Resposta ao Risco'!J19</f>
        <v>0</v>
      </c>
      <c r="N19" s="47">
        <f>'Resposta ao Risco'!K19</f>
        <v>0</v>
      </c>
      <c r="O19" s="47">
        <f>'Resposta ao Risco'!L19</f>
        <v>0</v>
      </c>
      <c r="P19" s="52">
        <f>'Resposta ao Risco'!M19</f>
        <v>0</v>
      </c>
      <c r="Q19" s="52">
        <f>'Resposta ao Risco'!N19</f>
        <v>0</v>
      </c>
    </row>
    <row r="20" spans="1:17" s="5" customFormat="1" ht="39.950000000000003" customHeight="1" thickTop="1" thickBot="1">
      <c r="A20" s="537" t="str">
        <f>'Identificação dos Riscos'!A19</f>
        <v>Subprocesso / Atividade / Etapa 4</v>
      </c>
      <c r="B20" s="331" t="s">
        <v>208</v>
      </c>
      <c r="C20" s="331">
        <f>'Identificação dos Riscos'!C19</f>
        <v>0</v>
      </c>
      <c r="D20" s="332" t="str">
        <f>'Identificação dos Riscos'!D19</f>
        <v>Evento 1</v>
      </c>
      <c r="E20" s="332" t="str">
        <f>'Identificação dos Riscos'!E19</f>
        <v>1.
2.
n.</v>
      </c>
      <c r="F20" s="332" t="str">
        <f>'Identificação dos Riscos'!F19</f>
        <v>1.
2.
n.</v>
      </c>
      <c r="G20" s="330" t="str">
        <f>'Cálculo do Risco'!X24</f>
        <v>OPERACIONAL</v>
      </c>
      <c r="H20" s="78">
        <f>'Cálculo do Risco'!F24</f>
        <v>1</v>
      </c>
      <c r="I20" s="78">
        <f>'Cálculo do Risco'!M24</f>
        <v>1</v>
      </c>
      <c r="J20" s="295" t="str">
        <f>'Cálculo do Risco'!AD24</f>
        <v>Risco Pequeno</v>
      </c>
      <c r="K20" s="96">
        <f>'Resposta ao Risco'!I20</f>
        <v>0</v>
      </c>
      <c r="L20" s="47">
        <f>'Resposta ao Risco'!H20</f>
        <v>0</v>
      </c>
      <c r="M20" s="47">
        <f>'Resposta ao Risco'!J20</f>
        <v>0</v>
      </c>
      <c r="N20" s="47">
        <f>'Resposta ao Risco'!K20</f>
        <v>0</v>
      </c>
      <c r="O20" s="47">
        <f>'Resposta ao Risco'!L20</f>
        <v>0</v>
      </c>
      <c r="P20" s="52">
        <f>'Resposta ao Risco'!M20</f>
        <v>0</v>
      </c>
      <c r="Q20" s="52">
        <f>'Resposta ao Risco'!N20</f>
        <v>0</v>
      </c>
    </row>
    <row r="21" spans="1:17" s="5" customFormat="1" ht="39.950000000000003" customHeight="1" thickTop="1" thickBot="1">
      <c r="A21" s="537"/>
      <c r="B21" s="331" t="s">
        <v>209</v>
      </c>
      <c r="C21" s="331" t="str">
        <f>'Identificação dos Riscos'!C20</f>
        <v>+</v>
      </c>
      <c r="D21" s="332" t="str">
        <f>'Identificação dos Riscos'!D20</f>
        <v>Evento 2</v>
      </c>
      <c r="E21" s="332" t="str">
        <f>'Identificação dos Riscos'!E20</f>
        <v>1.
2.
n.</v>
      </c>
      <c r="F21" s="332" t="str">
        <f>'Identificação dos Riscos'!F20</f>
        <v>1.
2.
n.</v>
      </c>
      <c r="G21" s="330" t="str">
        <f>'Cálculo do Risco'!X25</f>
        <v>OPERACIONAL</v>
      </c>
      <c r="H21" s="78">
        <f>'Cálculo do Risco'!F25</f>
        <v>1</v>
      </c>
      <c r="I21" s="78">
        <f>'Cálculo do Risco'!M25</f>
        <v>1</v>
      </c>
      <c r="J21" s="295" t="str">
        <f>'Cálculo do Risco'!AD25</f>
        <v>Risco Pequeno</v>
      </c>
      <c r="K21" s="96">
        <f>'Resposta ao Risco'!I21</f>
        <v>0</v>
      </c>
      <c r="L21" s="47">
        <f>'Resposta ao Risco'!H21</f>
        <v>0</v>
      </c>
      <c r="M21" s="47">
        <f>'Resposta ao Risco'!J21</f>
        <v>0</v>
      </c>
      <c r="N21" s="47">
        <f>'Resposta ao Risco'!K21</f>
        <v>0</v>
      </c>
      <c r="O21" s="47">
        <f>'Resposta ao Risco'!L21</f>
        <v>0</v>
      </c>
      <c r="P21" s="52">
        <f>'Resposta ao Risco'!M21</f>
        <v>0</v>
      </c>
      <c r="Q21" s="52">
        <f>'Resposta ao Risco'!N21</f>
        <v>0</v>
      </c>
    </row>
    <row r="22" spans="1:17" s="5" customFormat="1" ht="39.950000000000003" customHeight="1" thickTop="1" thickBot="1">
      <c r="A22" s="537"/>
      <c r="B22" s="331" t="s">
        <v>210</v>
      </c>
      <c r="C22" s="331" t="str">
        <f>'Identificação dos Riscos'!C21</f>
        <v>+</v>
      </c>
      <c r="D22" s="332" t="str">
        <f>'Identificação dos Riscos'!D21</f>
        <v>Evento 3</v>
      </c>
      <c r="E22" s="332" t="str">
        <f>'Identificação dos Riscos'!E21</f>
        <v>1.
2.
n.</v>
      </c>
      <c r="F22" s="332" t="str">
        <f>'Identificação dos Riscos'!F21</f>
        <v>1.
2.
n.</v>
      </c>
      <c r="G22" s="330" t="str">
        <f>'Cálculo do Risco'!X26</f>
        <v>OPERACIONAL</v>
      </c>
      <c r="H22" s="78">
        <f>'Cálculo do Risco'!F26</f>
        <v>1</v>
      </c>
      <c r="I22" s="78">
        <f>'Cálculo do Risco'!M26</f>
        <v>1</v>
      </c>
      <c r="J22" s="295" t="str">
        <f>'Cálculo do Risco'!AD26</f>
        <v>Risco Pequeno</v>
      </c>
      <c r="K22" s="96">
        <f>'Resposta ao Risco'!I22</f>
        <v>0</v>
      </c>
      <c r="L22" s="47">
        <f>'Resposta ao Risco'!H22</f>
        <v>0</v>
      </c>
      <c r="M22" s="47">
        <f>'Resposta ao Risco'!J22</f>
        <v>0</v>
      </c>
      <c r="N22" s="47">
        <f>'Resposta ao Risco'!K22</f>
        <v>0</v>
      </c>
      <c r="O22" s="47">
        <f>'Resposta ao Risco'!L22</f>
        <v>0</v>
      </c>
      <c r="P22" s="52">
        <f>'Resposta ao Risco'!M22</f>
        <v>0</v>
      </c>
      <c r="Q22" s="52">
        <f>'Resposta ao Risco'!N22</f>
        <v>0</v>
      </c>
    </row>
    <row r="23" spans="1:17" s="5" customFormat="1" ht="39.950000000000003" customHeight="1" thickTop="1" thickBot="1">
      <c r="A23" s="537" t="str">
        <f>'Identificação dos Riscos'!A22</f>
        <v>Subprocesso / Atividade / Etapa 5</v>
      </c>
      <c r="B23" s="331" t="s">
        <v>211</v>
      </c>
      <c r="C23" s="331" t="str">
        <f>'Identificação dos Riscos'!C22</f>
        <v>+</v>
      </c>
      <c r="D23" s="332" t="str">
        <f>'Identificação dos Riscos'!D22</f>
        <v>Evento 1</v>
      </c>
      <c r="E23" s="332" t="str">
        <f>'Identificação dos Riscos'!E22</f>
        <v>1.
2.
n.</v>
      </c>
      <c r="F23" s="332" t="str">
        <f>'Identificação dos Riscos'!F22</f>
        <v>1.
2.
n.</v>
      </c>
      <c r="G23" s="330" t="str">
        <f>'Cálculo do Risco'!X27</f>
        <v>OPERACIONAL</v>
      </c>
      <c r="H23" s="78">
        <f>'Cálculo do Risco'!F27</f>
        <v>1</v>
      </c>
      <c r="I23" s="78">
        <f>'Cálculo do Risco'!M27</f>
        <v>1</v>
      </c>
      <c r="J23" s="295" t="str">
        <f>'Cálculo do Risco'!AD27</f>
        <v>Risco Pequeno</v>
      </c>
      <c r="K23" s="96">
        <f>'Resposta ao Risco'!I23</f>
        <v>0</v>
      </c>
      <c r="L23" s="47">
        <f>'Resposta ao Risco'!H23</f>
        <v>0</v>
      </c>
      <c r="M23" s="47">
        <f>'Resposta ao Risco'!J23</f>
        <v>0</v>
      </c>
      <c r="N23" s="47">
        <f>'Resposta ao Risco'!K23</f>
        <v>0</v>
      </c>
      <c r="O23" s="47">
        <f>'Resposta ao Risco'!L23</f>
        <v>0</v>
      </c>
      <c r="P23" s="52">
        <f>'Resposta ao Risco'!M23</f>
        <v>0</v>
      </c>
      <c r="Q23" s="52">
        <f>'Resposta ao Risco'!N23</f>
        <v>0</v>
      </c>
    </row>
    <row r="24" spans="1:17" s="5" customFormat="1" ht="39.950000000000003" customHeight="1" thickTop="1" thickBot="1">
      <c r="A24" s="537"/>
      <c r="B24" s="331" t="s">
        <v>212</v>
      </c>
      <c r="C24" s="331" t="str">
        <f>'Identificação dos Riscos'!C23</f>
        <v>+</v>
      </c>
      <c r="D24" s="332" t="str">
        <f>'Identificação dos Riscos'!D23</f>
        <v>Evento 2</v>
      </c>
      <c r="E24" s="332" t="str">
        <f>'Identificação dos Riscos'!E23</f>
        <v>1.
2.
n.</v>
      </c>
      <c r="F24" s="332" t="str">
        <f>'Identificação dos Riscos'!F23</f>
        <v>1.
2.
n.</v>
      </c>
      <c r="G24" s="330" t="str">
        <f>'Cálculo do Risco'!X28</f>
        <v>OPERACIONAL</v>
      </c>
      <c r="H24" s="78">
        <f>'Cálculo do Risco'!F28</f>
        <v>1</v>
      </c>
      <c r="I24" s="78">
        <f>'Cálculo do Risco'!M28</f>
        <v>1</v>
      </c>
      <c r="J24" s="295" t="str">
        <f>'Cálculo do Risco'!AD28</f>
        <v>Risco Pequeno</v>
      </c>
      <c r="K24" s="96">
        <f>'Resposta ao Risco'!I24</f>
        <v>0</v>
      </c>
      <c r="L24" s="47">
        <f>'Resposta ao Risco'!H24</f>
        <v>0</v>
      </c>
      <c r="M24" s="47">
        <f>'Resposta ao Risco'!J24</f>
        <v>0</v>
      </c>
      <c r="N24" s="47">
        <f>'Resposta ao Risco'!K24</f>
        <v>0</v>
      </c>
      <c r="O24" s="47">
        <f>'Resposta ao Risco'!L24</f>
        <v>0</v>
      </c>
      <c r="P24" s="52">
        <f>'Resposta ao Risco'!M24</f>
        <v>0</v>
      </c>
      <c r="Q24" s="52">
        <f>'Resposta ao Risco'!N24</f>
        <v>0</v>
      </c>
    </row>
    <row r="25" spans="1:17" s="5" customFormat="1" ht="39.950000000000003" customHeight="1" thickTop="1" thickBot="1">
      <c r="A25" s="537"/>
      <c r="B25" s="331" t="s">
        <v>213</v>
      </c>
      <c r="C25" s="331" t="str">
        <f>'Identificação dos Riscos'!C24</f>
        <v>-</v>
      </c>
      <c r="D25" s="332" t="str">
        <f>'Identificação dos Riscos'!D24</f>
        <v>Evento 3</v>
      </c>
      <c r="E25" s="332" t="str">
        <f>'Identificação dos Riscos'!E24</f>
        <v>1.
2.
n.</v>
      </c>
      <c r="F25" s="332" t="str">
        <f>'Identificação dos Riscos'!F24</f>
        <v>1.
2.
n.</v>
      </c>
      <c r="G25" s="330" t="str">
        <f>'Cálculo do Risco'!X29</f>
        <v>OPERACIONAL</v>
      </c>
      <c r="H25" s="78">
        <f>'Cálculo do Risco'!F29</f>
        <v>1</v>
      </c>
      <c r="I25" s="78">
        <f>'Cálculo do Risco'!M29</f>
        <v>1</v>
      </c>
      <c r="J25" s="295" t="str">
        <f>'Cálculo do Risco'!AD29</f>
        <v>Risco Pequeno</v>
      </c>
      <c r="K25" s="96">
        <f>'Resposta ao Risco'!I25</f>
        <v>0</v>
      </c>
      <c r="L25" s="47">
        <f>'Resposta ao Risco'!H25</f>
        <v>0</v>
      </c>
      <c r="M25" s="47">
        <f>'Resposta ao Risco'!J25</f>
        <v>0</v>
      </c>
      <c r="N25" s="47">
        <f>'Resposta ao Risco'!K25</f>
        <v>0</v>
      </c>
      <c r="O25" s="47">
        <f>'Resposta ao Risco'!L25</f>
        <v>0</v>
      </c>
      <c r="P25" s="52">
        <f>'Resposta ao Risco'!M25</f>
        <v>0</v>
      </c>
      <c r="Q25" s="52">
        <f>'Resposta ao Risco'!N25</f>
        <v>0</v>
      </c>
    </row>
    <row r="26" spans="1:17" s="5" customFormat="1" ht="39.950000000000003" customHeight="1" thickTop="1" thickBot="1">
      <c r="A26" s="537" t="str">
        <f>'Identificação dos Riscos'!A25</f>
        <v>Subprocesso / Atividade / Etapa 6</v>
      </c>
      <c r="B26" s="331" t="s">
        <v>214</v>
      </c>
      <c r="C26" s="331" t="str">
        <f>'Identificação dos Riscos'!C25</f>
        <v>+</v>
      </c>
      <c r="D26" s="332" t="str">
        <f>'Identificação dos Riscos'!D25</f>
        <v>Evento 1</v>
      </c>
      <c r="E26" s="332" t="str">
        <f>'Identificação dos Riscos'!E25</f>
        <v>1.
2.
n.</v>
      </c>
      <c r="F26" s="332" t="str">
        <f>'Identificação dos Riscos'!F25</f>
        <v>1.
2.
n.</v>
      </c>
      <c r="G26" s="330" t="str">
        <f>'Cálculo do Risco'!X30</f>
        <v>OPERACIONAL</v>
      </c>
      <c r="H26" s="78">
        <f>'Cálculo do Risco'!F30</f>
        <v>1</v>
      </c>
      <c r="I26" s="78">
        <f>'Cálculo do Risco'!M30</f>
        <v>1</v>
      </c>
      <c r="J26" s="295" t="str">
        <f>'Cálculo do Risco'!AD30</f>
        <v>Risco Pequeno</v>
      </c>
      <c r="K26" s="96">
        <f>'Resposta ao Risco'!I26</f>
        <v>0</v>
      </c>
      <c r="L26" s="47">
        <f>'Resposta ao Risco'!H26</f>
        <v>0</v>
      </c>
      <c r="M26" s="47">
        <f>'Resposta ao Risco'!J26</f>
        <v>0</v>
      </c>
      <c r="N26" s="47">
        <f>'Resposta ao Risco'!K26</f>
        <v>0</v>
      </c>
      <c r="O26" s="47">
        <f>'Resposta ao Risco'!L26</f>
        <v>0</v>
      </c>
      <c r="P26" s="52">
        <f>'Resposta ao Risco'!M26</f>
        <v>0</v>
      </c>
      <c r="Q26" s="52">
        <f>'Resposta ao Risco'!N26</f>
        <v>0</v>
      </c>
    </row>
    <row r="27" spans="1:17" s="5" customFormat="1" ht="39.950000000000003" customHeight="1" thickTop="1" thickBot="1">
      <c r="A27" s="537"/>
      <c r="B27" s="331" t="s">
        <v>215</v>
      </c>
      <c r="C27" s="331" t="str">
        <f>'Identificação dos Riscos'!C26</f>
        <v>+</v>
      </c>
      <c r="D27" s="332" t="str">
        <f>'Identificação dos Riscos'!D26</f>
        <v>Evento 2</v>
      </c>
      <c r="E27" s="332" t="str">
        <f>'Identificação dos Riscos'!E26</f>
        <v>1.
2.
n.</v>
      </c>
      <c r="F27" s="332" t="str">
        <f>'Identificação dos Riscos'!F26</f>
        <v>1.
2.
n.</v>
      </c>
      <c r="G27" s="330" t="str">
        <f>'Cálculo do Risco'!X31</f>
        <v>OPERACIONAL</v>
      </c>
      <c r="H27" s="78">
        <f>'Cálculo do Risco'!F31</f>
        <v>1</v>
      </c>
      <c r="I27" s="78">
        <f>'Cálculo do Risco'!M31</f>
        <v>1</v>
      </c>
      <c r="J27" s="295" t="str">
        <f>'Cálculo do Risco'!AD31</f>
        <v>Risco Pequeno</v>
      </c>
      <c r="K27" s="96">
        <f>'Resposta ao Risco'!I27</f>
        <v>0</v>
      </c>
      <c r="L27" s="47">
        <f>'Resposta ao Risco'!H27</f>
        <v>0</v>
      </c>
      <c r="M27" s="47">
        <f>'Resposta ao Risco'!J27</f>
        <v>0</v>
      </c>
      <c r="N27" s="47">
        <f>'Resposta ao Risco'!K27</f>
        <v>0</v>
      </c>
      <c r="O27" s="47">
        <f>'Resposta ao Risco'!L27</f>
        <v>0</v>
      </c>
      <c r="P27" s="52">
        <f>'Resposta ao Risco'!M27</f>
        <v>0</v>
      </c>
      <c r="Q27" s="52">
        <f>'Resposta ao Risco'!N27</f>
        <v>0</v>
      </c>
    </row>
    <row r="28" spans="1:17" s="5" customFormat="1" ht="39.950000000000003" customHeight="1" thickTop="1" thickBot="1">
      <c r="A28" s="537"/>
      <c r="B28" s="331" t="s">
        <v>216</v>
      </c>
      <c r="C28" s="331" t="str">
        <f>'Identificação dos Riscos'!C27</f>
        <v>+</v>
      </c>
      <c r="D28" s="332" t="str">
        <f>'Identificação dos Riscos'!D27</f>
        <v>Evento 3</v>
      </c>
      <c r="E28" s="332" t="str">
        <f>'Identificação dos Riscos'!E27</f>
        <v>1.
2.
n.</v>
      </c>
      <c r="F28" s="332" t="str">
        <f>'Identificação dos Riscos'!F27</f>
        <v>1.
2.
n.</v>
      </c>
      <c r="G28" s="330" t="str">
        <f>'Cálculo do Risco'!X32</f>
        <v>OPERACIONAL</v>
      </c>
      <c r="H28" s="78">
        <f>'Cálculo do Risco'!F32</f>
        <v>1</v>
      </c>
      <c r="I28" s="78">
        <f>'Cálculo do Risco'!M32</f>
        <v>1</v>
      </c>
      <c r="J28" s="295" t="str">
        <f>'Cálculo do Risco'!AD32</f>
        <v>Risco Pequeno</v>
      </c>
      <c r="K28" s="96">
        <f>'Resposta ao Risco'!I28</f>
        <v>0</v>
      </c>
      <c r="L28" s="47">
        <f>'Resposta ao Risco'!H28</f>
        <v>0</v>
      </c>
      <c r="M28" s="47">
        <f>'Resposta ao Risco'!J28</f>
        <v>0</v>
      </c>
      <c r="N28" s="47">
        <f>'Resposta ao Risco'!K28</f>
        <v>0</v>
      </c>
      <c r="O28" s="47">
        <f>'Resposta ao Risco'!L28</f>
        <v>0</v>
      </c>
      <c r="P28" s="52">
        <f>'Resposta ao Risco'!M28</f>
        <v>0</v>
      </c>
      <c r="Q28" s="52">
        <f>'Resposta ao Risco'!N28</f>
        <v>0</v>
      </c>
    </row>
    <row r="29" spans="1:17" s="5" customFormat="1" ht="39.950000000000003" customHeight="1" thickTop="1" thickBot="1">
      <c r="A29" s="537" t="str">
        <f>'Identificação dos Riscos'!A28</f>
        <v>Subprocesso / Atividade / Etapa 7</v>
      </c>
      <c r="B29" s="331" t="s">
        <v>217</v>
      </c>
      <c r="C29" s="331" t="str">
        <f>'Identificação dos Riscos'!C28</f>
        <v>+</v>
      </c>
      <c r="D29" s="332" t="str">
        <f>'Identificação dos Riscos'!D28</f>
        <v>Evento 1</v>
      </c>
      <c r="E29" s="332" t="str">
        <f>'Identificação dos Riscos'!E28</f>
        <v>1.
2.
n.</v>
      </c>
      <c r="F29" s="332" t="str">
        <f>'Identificação dos Riscos'!F28</f>
        <v>1.
2.
n.</v>
      </c>
      <c r="G29" s="330" t="str">
        <f>'Cálculo do Risco'!X33</f>
        <v>OPERACIONAL</v>
      </c>
      <c r="H29" s="78">
        <f>'Cálculo do Risco'!F33</f>
        <v>1</v>
      </c>
      <c r="I29" s="78">
        <f>'Cálculo do Risco'!M33</f>
        <v>1</v>
      </c>
      <c r="J29" s="295" t="str">
        <f>'Cálculo do Risco'!AD33</f>
        <v>Risco Pequeno</v>
      </c>
      <c r="K29" s="96">
        <f>'Resposta ao Risco'!I29</f>
        <v>0</v>
      </c>
      <c r="L29" s="47">
        <f>'Resposta ao Risco'!H29</f>
        <v>0</v>
      </c>
      <c r="M29" s="47">
        <f>'Resposta ao Risco'!J29</f>
        <v>0</v>
      </c>
      <c r="N29" s="47">
        <f>'Resposta ao Risco'!K29</f>
        <v>0</v>
      </c>
      <c r="O29" s="47">
        <f>'Resposta ao Risco'!L29</f>
        <v>0</v>
      </c>
      <c r="P29" s="52">
        <f>'Resposta ao Risco'!M29</f>
        <v>0</v>
      </c>
      <c r="Q29" s="52">
        <f>'Resposta ao Risco'!N29</f>
        <v>0</v>
      </c>
    </row>
    <row r="30" spans="1:17" s="5" customFormat="1" ht="39.950000000000003" customHeight="1" thickTop="1" thickBot="1">
      <c r="A30" s="537"/>
      <c r="B30" s="331" t="s">
        <v>218</v>
      </c>
      <c r="C30" s="331" t="str">
        <f>'Identificação dos Riscos'!C29</f>
        <v>+</v>
      </c>
      <c r="D30" s="332" t="str">
        <f>'Identificação dos Riscos'!D29</f>
        <v>Evento 2</v>
      </c>
      <c r="E30" s="332" t="str">
        <f>'Identificação dos Riscos'!E29</f>
        <v>1.
2.
n.</v>
      </c>
      <c r="F30" s="332" t="str">
        <f>'Identificação dos Riscos'!F29</f>
        <v>1.
2.
n.</v>
      </c>
      <c r="G30" s="330" t="str">
        <f>'Cálculo do Risco'!X34</f>
        <v>OPERACIONAL</v>
      </c>
      <c r="H30" s="78">
        <f>'Cálculo do Risco'!F34</f>
        <v>1</v>
      </c>
      <c r="I30" s="78">
        <f>'Cálculo do Risco'!M34</f>
        <v>1</v>
      </c>
      <c r="J30" s="295" t="str">
        <f>'Cálculo do Risco'!AD34</f>
        <v>Risco Pequeno</v>
      </c>
      <c r="K30" s="96">
        <f>'Resposta ao Risco'!I30</f>
        <v>0</v>
      </c>
      <c r="L30" s="47">
        <f>'Resposta ao Risco'!H30</f>
        <v>0</v>
      </c>
      <c r="M30" s="47">
        <f>'Resposta ao Risco'!J30</f>
        <v>0</v>
      </c>
      <c r="N30" s="47">
        <f>'Resposta ao Risco'!K30</f>
        <v>0</v>
      </c>
      <c r="O30" s="47">
        <f>'Resposta ao Risco'!L30</f>
        <v>0</v>
      </c>
      <c r="P30" s="52">
        <f>'Resposta ao Risco'!M30</f>
        <v>0</v>
      </c>
      <c r="Q30" s="52">
        <f>'Resposta ao Risco'!N30</f>
        <v>0</v>
      </c>
    </row>
    <row r="31" spans="1:17" s="5" customFormat="1" ht="39.950000000000003" customHeight="1" thickTop="1" thickBot="1">
      <c r="A31" s="537"/>
      <c r="B31" s="331" t="s">
        <v>219</v>
      </c>
      <c r="C31" s="331" t="str">
        <f>'Identificação dos Riscos'!C30</f>
        <v>+</v>
      </c>
      <c r="D31" s="332" t="str">
        <f>'Identificação dos Riscos'!D30</f>
        <v>Evento 3</v>
      </c>
      <c r="E31" s="332" t="str">
        <f>'Identificação dos Riscos'!E30</f>
        <v>1.
2.
n.</v>
      </c>
      <c r="F31" s="332" t="str">
        <f>'Identificação dos Riscos'!F30</f>
        <v>1.
2.
n.</v>
      </c>
      <c r="G31" s="330" t="str">
        <f>'Cálculo do Risco'!X35</f>
        <v>OPERACIONAL</v>
      </c>
      <c r="H31" s="78">
        <f>'Cálculo do Risco'!F35</f>
        <v>1</v>
      </c>
      <c r="I31" s="78">
        <f>'Cálculo do Risco'!M35</f>
        <v>1</v>
      </c>
      <c r="J31" s="295" t="str">
        <f>'Cálculo do Risco'!AD35</f>
        <v>Risco Pequeno</v>
      </c>
      <c r="K31" s="96">
        <f>'Resposta ao Risco'!I31</f>
        <v>0</v>
      </c>
      <c r="L31" s="47">
        <f>'Resposta ao Risco'!H31</f>
        <v>0</v>
      </c>
      <c r="M31" s="47">
        <f>'Resposta ao Risco'!J31</f>
        <v>0</v>
      </c>
      <c r="N31" s="47">
        <f>'Resposta ao Risco'!K31</f>
        <v>0</v>
      </c>
      <c r="O31" s="47">
        <f>'Resposta ao Risco'!L31</f>
        <v>0</v>
      </c>
      <c r="P31" s="52">
        <f>'Resposta ao Risco'!M31</f>
        <v>0</v>
      </c>
      <c r="Q31" s="52">
        <f>'Resposta ao Risco'!N31</f>
        <v>0</v>
      </c>
    </row>
    <row r="32" spans="1:17" s="5" customFormat="1" ht="39.950000000000003" customHeight="1" thickTop="1" thickBot="1">
      <c r="A32" s="537" t="str">
        <f>'Identificação dos Riscos'!A31</f>
        <v>Subprocesso / Atividade / Etapa 8</v>
      </c>
      <c r="B32" s="331" t="s">
        <v>220</v>
      </c>
      <c r="C32" s="331" t="str">
        <f>'Identificação dos Riscos'!C31</f>
        <v>+</v>
      </c>
      <c r="D32" s="332" t="str">
        <f>'Identificação dos Riscos'!D31</f>
        <v>Evento 1</v>
      </c>
      <c r="E32" s="332" t="str">
        <f>'Identificação dos Riscos'!E31</f>
        <v>1.
2.
n.</v>
      </c>
      <c r="F32" s="332" t="str">
        <f>'Identificação dos Riscos'!F31</f>
        <v>1.
2.
n.</v>
      </c>
      <c r="G32" s="330" t="str">
        <f>'Cálculo do Risco'!X36</f>
        <v>OPERACIONAL</v>
      </c>
      <c r="H32" s="78">
        <f>'Cálculo do Risco'!F36</f>
        <v>1</v>
      </c>
      <c r="I32" s="78">
        <f>'Cálculo do Risco'!M36</f>
        <v>1</v>
      </c>
      <c r="J32" s="295" t="str">
        <f>'Cálculo do Risco'!AD36</f>
        <v>Risco Pequeno</v>
      </c>
      <c r="K32" s="96">
        <f>'Resposta ao Risco'!I32</f>
        <v>0</v>
      </c>
      <c r="L32" s="47">
        <f>'Resposta ao Risco'!H32</f>
        <v>0</v>
      </c>
      <c r="M32" s="47">
        <f>'Resposta ao Risco'!J32</f>
        <v>0</v>
      </c>
      <c r="N32" s="47">
        <f>'Resposta ao Risco'!K32</f>
        <v>0</v>
      </c>
      <c r="O32" s="47">
        <f>'Resposta ao Risco'!L32</f>
        <v>0</v>
      </c>
      <c r="P32" s="52">
        <f>'Resposta ao Risco'!M32</f>
        <v>0</v>
      </c>
      <c r="Q32" s="52">
        <f>'Resposta ao Risco'!N32</f>
        <v>0</v>
      </c>
    </row>
    <row r="33" spans="1:223" s="5" customFormat="1" ht="39.950000000000003" customHeight="1" thickTop="1" thickBot="1">
      <c r="A33" s="537"/>
      <c r="B33" s="331" t="s">
        <v>221</v>
      </c>
      <c r="C33" s="331" t="str">
        <f>'Identificação dos Riscos'!C32</f>
        <v>+</v>
      </c>
      <c r="D33" s="332" t="str">
        <f>'Identificação dos Riscos'!D32</f>
        <v>Evento 2</v>
      </c>
      <c r="E33" s="332" t="str">
        <f>'Identificação dos Riscos'!E32</f>
        <v>1.
2.
n.</v>
      </c>
      <c r="F33" s="332" t="str">
        <f>'Identificação dos Riscos'!F32</f>
        <v>1.
2.
n.</v>
      </c>
      <c r="G33" s="330" t="str">
        <f>'Cálculo do Risco'!X37</f>
        <v>OPERACIONAL</v>
      </c>
      <c r="H33" s="78">
        <f>'Cálculo do Risco'!F37</f>
        <v>1</v>
      </c>
      <c r="I33" s="78">
        <f>'Cálculo do Risco'!M37</f>
        <v>1</v>
      </c>
      <c r="J33" s="295" t="str">
        <f>'Cálculo do Risco'!AD37</f>
        <v>Risco Pequeno</v>
      </c>
      <c r="K33" s="96">
        <f>'Resposta ao Risco'!I33</f>
        <v>0</v>
      </c>
      <c r="L33" s="47">
        <f>'Resposta ao Risco'!H33</f>
        <v>0</v>
      </c>
      <c r="M33" s="47">
        <f>'Resposta ao Risco'!J33</f>
        <v>0</v>
      </c>
      <c r="N33" s="47">
        <f>'Resposta ao Risco'!K33</f>
        <v>0</v>
      </c>
      <c r="O33" s="47">
        <f>'Resposta ao Risco'!L33</f>
        <v>0</v>
      </c>
      <c r="P33" s="52">
        <f>'Resposta ao Risco'!M33</f>
        <v>0</v>
      </c>
      <c r="Q33" s="52">
        <f>'Resposta ao Risco'!N33</f>
        <v>0</v>
      </c>
    </row>
    <row r="34" spans="1:223" s="5" customFormat="1" ht="39.950000000000003" customHeight="1" thickTop="1" thickBot="1">
      <c r="A34" s="537"/>
      <c r="B34" s="331" t="s">
        <v>222</v>
      </c>
      <c r="C34" s="331" t="str">
        <f>'Identificação dos Riscos'!C33</f>
        <v>+</v>
      </c>
      <c r="D34" s="332" t="str">
        <f>'Identificação dos Riscos'!D33</f>
        <v>Evento 3</v>
      </c>
      <c r="E34" s="332" t="str">
        <f>'Identificação dos Riscos'!E33</f>
        <v>1.
2.
n.</v>
      </c>
      <c r="F34" s="332" t="str">
        <f>'Identificação dos Riscos'!F33</f>
        <v>1.
2.
n.</v>
      </c>
      <c r="G34" s="330" t="str">
        <f>'Cálculo do Risco'!X38</f>
        <v>OPERACIONAL</v>
      </c>
      <c r="H34" s="78">
        <f>'Cálculo do Risco'!F38</f>
        <v>1</v>
      </c>
      <c r="I34" s="78">
        <f>'Cálculo do Risco'!M38</f>
        <v>1</v>
      </c>
      <c r="J34" s="295" t="str">
        <f>'Cálculo do Risco'!AD38</f>
        <v>Risco Pequeno</v>
      </c>
      <c r="K34" s="96">
        <f>'Resposta ao Risco'!I34</f>
        <v>0</v>
      </c>
      <c r="L34" s="47">
        <f>'Resposta ao Risco'!H34</f>
        <v>0</v>
      </c>
      <c r="M34" s="47">
        <f>'Resposta ao Risco'!J34</f>
        <v>0</v>
      </c>
      <c r="N34" s="47">
        <f>'Resposta ao Risco'!K34</f>
        <v>0</v>
      </c>
      <c r="O34" s="47">
        <f>'Resposta ao Risco'!L34</f>
        <v>0</v>
      </c>
      <c r="P34" s="52">
        <f>'Resposta ao Risco'!M34</f>
        <v>0</v>
      </c>
      <c r="Q34" s="52">
        <f>'Resposta ao Risco'!N34</f>
        <v>0</v>
      </c>
    </row>
    <row r="35" spans="1:223" s="5" customFormat="1" ht="39.950000000000003" customHeight="1" thickTop="1" thickBot="1">
      <c r="A35" s="537" t="str">
        <f>'Identificação dos Riscos'!A34</f>
        <v>Subprocesso / Atividade / Etapa 9</v>
      </c>
      <c r="B35" s="331" t="s">
        <v>223</v>
      </c>
      <c r="C35" s="331" t="str">
        <f>'Identificação dos Riscos'!C34</f>
        <v>+</v>
      </c>
      <c r="D35" s="332" t="str">
        <f>'Identificação dos Riscos'!D34</f>
        <v>Evento 1</v>
      </c>
      <c r="E35" s="332" t="str">
        <f>'Identificação dos Riscos'!E34</f>
        <v>1.
2.
n.</v>
      </c>
      <c r="F35" s="332" t="str">
        <f>'Identificação dos Riscos'!F34</f>
        <v>1.
2.
n.</v>
      </c>
      <c r="G35" s="330" t="str">
        <f>'Cálculo do Risco'!X39</f>
        <v>OPERACIONAL</v>
      </c>
      <c r="H35" s="78">
        <f>'Cálculo do Risco'!F39</f>
        <v>1</v>
      </c>
      <c r="I35" s="78">
        <f>'Cálculo do Risco'!M39</f>
        <v>1</v>
      </c>
      <c r="J35" s="295" t="str">
        <f>'Cálculo do Risco'!AD39</f>
        <v>Risco Pequeno</v>
      </c>
      <c r="K35" s="96">
        <f>'Resposta ao Risco'!I35</f>
        <v>0</v>
      </c>
      <c r="L35" s="47">
        <f>'Resposta ao Risco'!H35</f>
        <v>0</v>
      </c>
      <c r="M35" s="47">
        <f>'Resposta ao Risco'!J35</f>
        <v>0</v>
      </c>
      <c r="N35" s="47">
        <f>'Resposta ao Risco'!K35</f>
        <v>0</v>
      </c>
      <c r="O35" s="47">
        <f>'Resposta ao Risco'!L35</f>
        <v>0</v>
      </c>
      <c r="P35" s="52">
        <f>'Resposta ao Risco'!M35</f>
        <v>0</v>
      </c>
      <c r="Q35" s="52">
        <f>'Resposta ao Risco'!N35</f>
        <v>0</v>
      </c>
    </row>
    <row r="36" spans="1:223" s="5" customFormat="1" ht="39.950000000000003" customHeight="1" thickTop="1" thickBot="1">
      <c r="A36" s="537"/>
      <c r="B36" s="331" t="s">
        <v>224</v>
      </c>
      <c r="C36" s="331" t="str">
        <f>'Identificação dos Riscos'!C35</f>
        <v>+</v>
      </c>
      <c r="D36" s="332" t="str">
        <f>'Identificação dos Riscos'!D35</f>
        <v>Evento 2</v>
      </c>
      <c r="E36" s="332" t="str">
        <f>'Identificação dos Riscos'!E35</f>
        <v>1.
2.
n.</v>
      </c>
      <c r="F36" s="332" t="str">
        <f>'Identificação dos Riscos'!F35</f>
        <v>1.
2.
n.</v>
      </c>
      <c r="G36" s="330" t="str">
        <f>'Cálculo do Risco'!X40</f>
        <v>OPERACIONAL</v>
      </c>
      <c r="H36" s="78">
        <f>'Cálculo do Risco'!F40</f>
        <v>1</v>
      </c>
      <c r="I36" s="78">
        <f>'Cálculo do Risco'!M40</f>
        <v>1</v>
      </c>
      <c r="J36" s="295" t="str">
        <f>'Cálculo do Risco'!AD40</f>
        <v>Risco Pequeno</v>
      </c>
      <c r="K36" s="96">
        <f>'Resposta ao Risco'!I36</f>
        <v>0</v>
      </c>
      <c r="L36" s="47">
        <f>'Resposta ao Risco'!H36</f>
        <v>0</v>
      </c>
      <c r="M36" s="47">
        <f>'Resposta ao Risco'!J36</f>
        <v>0</v>
      </c>
      <c r="N36" s="47">
        <f>'Resposta ao Risco'!K36</f>
        <v>0</v>
      </c>
      <c r="O36" s="47">
        <f>'Resposta ao Risco'!L36</f>
        <v>0</v>
      </c>
      <c r="P36" s="52">
        <f>'Resposta ao Risco'!M36</f>
        <v>0</v>
      </c>
      <c r="Q36" s="52">
        <f>'Resposta ao Risco'!N36</f>
        <v>0</v>
      </c>
    </row>
    <row r="37" spans="1:223" s="5" customFormat="1" ht="39.950000000000003" customHeight="1" thickTop="1" thickBot="1">
      <c r="A37" s="537"/>
      <c r="B37" s="331" t="s">
        <v>225</v>
      </c>
      <c r="C37" s="331" t="str">
        <f>'Identificação dos Riscos'!C36</f>
        <v>+</v>
      </c>
      <c r="D37" s="332" t="str">
        <f>'Identificação dos Riscos'!D36</f>
        <v>Evento 3</v>
      </c>
      <c r="E37" s="332" t="str">
        <f>'Identificação dos Riscos'!E36</f>
        <v>1.
2.
n.</v>
      </c>
      <c r="F37" s="332" t="str">
        <f>'Identificação dos Riscos'!F36</f>
        <v>1.
2.
n.</v>
      </c>
      <c r="G37" s="330" t="str">
        <f>'Cálculo do Risco'!X41</f>
        <v>OPERACIONAL</v>
      </c>
      <c r="H37" s="78">
        <f>'Cálculo do Risco'!F41</f>
        <v>1</v>
      </c>
      <c r="I37" s="78">
        <f>'Cálculo do Risco'!M41</f>
        <v>1</v>
      </c>
      <c r="J37" s="295" t="str">
        <f>'Cálculo do Risco'!AD41</f>
        <v>Risco Pequeno</v>
      </c>
      <c r="K37" s="96">
        <f>'Resposta ao Risco'!I37</f>
        <v>0</v>
      </c>
      <c r="L37" s="47">
        <f>'Resposta ao Risco'!H37</f>
        <v>0</v>
      </c>
      <c r="M37" s="47">
        <f>'Resposta ao Risco'!J37</f>
        <v>0</v>
      </c>
      <c r="N37" s="47">
        <f>'Resposta ao Risco'!K37</f>
        <v>0</v>
      </c>
      <c r="O37" s="47">
        <f>'Resposta ao Risco'!L37</f>
        <v>0</v>
      </c>
      <c r="P37" s="52">
        <f>'Resposta ao Risco'!M37</f>
        <v>0</v>
      </c>
      <c r="Q37" s="52">
        <f>'Resposta ao Risco'!N37</f>
        <v>0</v>
      </c>
    </row>
    <row r="38" spans="1:223" s="5" customFormat="1" ht="39.950000000000003" customHeight="1" thickTop="1" thickBot="1">
      <c r="A38" s="537" t="str">
        <f>'Identificação dos Riscos'!A37</f>
        <v>Subprocesso / Atividade / Etapa 10</v>
      </c>
      <c r="B38" s="331" t="s">
        <v>226</v>
      </c>
      <c r="C38" s="331" t="str">
        <f>'Identificação dos Riscos'!C37</f>
        <v>+</v>
      </c>
      <c r="D38" s="332" t="str">
        <f>'Identificação dos Riscos'!D37</f>
        <v>Evento 1</v>
      </c>
      <c r="E38" s="332" t="str">
        <f>'Identificação dos Riscos'!E37</f>
        <v>1.
2.
n.</v>
      </c>
      <c r="F38" s="332" t="str">
        <f>'Identificação dos Riscos'!F37</f>
        <v>1.
2.
n.</v>
      </c>
      <c r="G38" s="330" t="str">
        <f>'Cálculo do Risco'!X42</f>
        <v>OPERACIONAL</v>
      </c>
      <c r="H38" s="78">
        <f>'Cálculo do Risco'!F42</f>
        <v>1</v>
      </c>
      <c r="I38" s="78">
        <f>'Cálculo do Risco'!M42</f>
        <v>1</v>
      </c>
      <c r="J38" s="295" t="str">
        <f>'Cálculo do Risco'!AD42</f>
        <v>Risco Pequeno</v>
      </c>
      <c r="K38" s="96">
        <f>'Resposta ao Risco'!I38</f>
        <v>0</v>
      </c>
      <c r="L38" s="47">
        <f>'Resposta ao Risco'!H38</f>
        <v>0</v>
      </c>
      <c r="M38" s="47">
        <f>'Resposta ao Risco'!J38</f>
        <v>0</v>
      </c>
      <c r="N38" s="47">
        <f>'Resposta ao Risco'!K38</f>
        <v>0</v>
      </c>
      <c r="O38" s="47">
        <f>'Resposta ao Risco'!L38</f>
        <v>0</v>
      </c>
      <c r="P38" s="52">
        <f>'Resposta ao Risco'!M38</f>
        <v>0</v>
      </c>
      <c r="Q38" s="52">
        <f>'Resposta ao Risco'!N38</f>
        <v>0</v>
      </c>
    </row>
    <row r="39" spans="1:223" s="5" customFormat="1" ht="39.950000000000003" customHeight="1" thickTop="1" thickBot="1">
      <c r="A39" s="537"/>
      <c r="B39" s="331" t="s">
        <v>227</v>
      </c>
      <c r="C39" s="331">
        <f>'Identificação dos Riscos'!C38</f>
        <v>0</v>
      </c>
      <c r="D39" s="332" t="str">
        <f>'Identificação dos Riscos'!D38</f>
        <v>Evento 2</v>
      </c>
      <c r="E39" s="332" t="str">
        <f>'Identificação dos Riscos'!E38</f>
        <v>1.
2.
n.</v>
      </c>
      <c r="F39" s="332" t="str">
        <f>'Identificação dos Riscos'!F38</f>
        <v>1.
2.
n.</v>
      </c>
      <c r="G39" s="330" t="str">
        <f>'Cálculo do Risco'!X43</f>
        <v>OPERACIONAL</v>
      </c>
      <c r="H39" s="78">
        <f>'Cálculo do Risco'!F43</f>
        <v>1</v>
      </c>
      <c r="I39" s="78">
        <f>'Cálculo do Risco'!M43</f>
        <v>1</v>
      </c>
      <c r="J39" s="295" t="str">
        <f>'Cálculo do Risco'!AD43</f>
        <v>Risco Pequeno</v>
      </c>
      <c r="K39" s="96">
        <f>'Resposta ao Risco'!I39</f>
        <v>0</v>
      </c>
      <c r="L39" s="47">
        <f>'Resposta ao Risco'!H39</f>
        <v>0</v>
      </c>
      <c r="M39" s="47">
        <f>'Resposta ao Risco'!J39</f>
        <v>0</v>
      </c>
      <c r="N39" s="47">
        <f>'Resposta ao Risco'!K39</f>
        <v>0</v>
      </c>
      <c r="O39" s="47">
        <f>'Resposta ao Risco'!L39</f>
        <v>0</v>
      </c>
      <c r="P39" s="52">
        <f>'Resposta ao Risco'!M39</f>
        <v>0</v>
      </c>
      <c r="Q39" s="52">
        <f>'Resposta ao Risco'!N39</f>
        <v>0</v>
      </c>
    </row>
    <row r="40" spans="1:223" s="5" customFormat="1" ht="39.950000000000003" customHeight="1" thickTop="1" thickBot="1">
      <c r="A40" s="537"/>
      <c r="B40" s="331" t="s">
        <v>228</v>
      </c>
      <c r="C40" s="331" t="str">
        <f>'Identificação dos Riscos'!C39</f>
        <v>+</v>
      </c>
      <c r="D40" s="332" t="str">
        <f>'Identificação dos Riscos'!D39</f>
        <v>Evento 3</v>
      </c>
      <c r="E40" s="332" t="str">
        <f>'Identificação dos Riscos'!E39</f>
        <v>1.
2.
n.</v>
      </c>
      <c r="F40" s="332" t="str">
        <f>'Identificação dos Riscos'!F39</f>
        <v>1.
2.
n.</v>
      </c>
      <c r="G40" s="330" t="str">
        <f>'Cálculo do Risco'!X44</f>
        <v>OPERACIONAL</v>
      </c>
      <c r="H40" s="78">
        <f>'Cálculo do Risco'!F44</f>
        <v>1</v>
      </c>
      <c r="I40" s="78">
        <f>'Cálculo do Risco'!M44</f>
        <v>1</v>
      </c>
      <c r="J40" s="295" t="str">
        <f>'Cálculo do Risco'!AD44</f>
        <v>Risco Pequeno</v>
      </c>
      <c r="K40" s="96">
        <f>'Resposta ao Risco'!I40</f>
        <v>0</v>
      </c>
      <c r="L40" s="47">
        <f>'Resposta ao Risco'!H40</f>
        <v>0</v>
      </c>
      <c r="M40" s="47">
        <f>'Resposta ao Risco'!J40</f>
        <v>0</v>
      </c>
      <c r="N40" s="47">
        <f>'Resposta ao Risco'!K40</f>
        <v>0</v>
      </c>
      <c r="O40" s="47">
        <f>'Resposta ao Risco'!L40</f>
        <v>0</v>
      </c>
      <c r="P40" s="52">
        <f>'Resposta ao Risco'!M40</f>
        <v>0</v>
      </c>
      <c r="Q40" s="52">
        <f>'Resposta ao Risco'!N40</f>
        <v>0</v>
      </c>
    </row>
    <row r="41" spans="1:223" s="5" customFormat="1" thickTop="1">
      <c r="A41" s="26"/>
      <c r="B41" s="19"/>
      <c r="C41" s="19"/>
      <c r="D41" s="296"/>
      <c r="E41" s="322"/>
      <c r="F41" s="322"/>
      <c r="G41" s="12"/>
      <c r="H41" s="297"/>
      <c r="I41" s="297"/>
      <c r="J41" s="298"/>
      <c r="K41" s="299"/>
      <c r="L41" s="300"/>
      <c r="M41" s="300"/>
      <c r="N41" s="300"/>
      <c r="O41" s="300"/>
      <c r="P41" s="299"/>
      <c r="Q41" s="299"/>
    </row>
    <row r="42" spans="1:223" s="5" customFormat="1" ht="19.5" hidden="1" customHeight="1">
      <c r="A42" s="26"/>
      <c r="B42" s="19"/>
      <c r="C42" s="19"/>
      <c r="D42" s="323"/>
      <c r="E42" s="324"/>
      <c r="F42" s="324"/>
      <c r="G42" s="12"/>
      <c r="H42" s="301"/>
      <c r="I42" s="301"/>
      <c r="J42" s="302"/>
      <c r="K42" s="303"/>
      <c r="L42" s="304"/>
      <c r="M42" s="304"/>
      <c r="N42" s="304"/>
      <c r="O42" s="304"/>
      <c r="P42" s="303"/>
      <c r="Q42" s="303"/>
    </row>
    <row r="43" spans="1:223" s="5" customFormat="1" ht="20.25" hidden="1" customHeight="1">
      <c r="A43" s="305"/>
      <c r="B43" s="305"/>
      <c r="C43" s="305"/>
      <c r="D43" s="324"/>
      <c r="E43" s="324"/>
      <c r="F43" s="324"/>
      <c r="G43" s="12"/>
      <c r="H43" s="19"/>
      <c r="I43" s="19"/>
      <c r="J43" s="231"/>
      <c r="K43" s="74"/>
      <c r="L43" s="294" t="s">
        <v>18</v>
      </c>
      <c r="M43" s="294"/>
      <c r="N43" s="294"/>
      <c r="O43" s="294"/>
      <c r="P43" s="293"/>
      <c r="Q43" s="293"/>
    </row>
    <row r="44" spans="1:223" s="5" customFormat="1" ht="15" hidden="1">
      <c r="A44" s="7"/>
      <c r="B44" s="7"/>
      <c r="C44" s="7"/>
      <c r="D44" s="324"/>
      <c r="E44" s="324"/>
      <c r="F44" s="324"/>
      <c r="G44" s="12"/>
      <c r="H44" s="20"/>
      <c r="I44" s="20"/>
      <c r="J44" s="232"/>
      <c r="K44" s="74"/>
      <c r="L44" s="35" t="s">
        <v>88</v>
      </c>
      <c r="M44" s="35"/>
      <c r="N44" s="35"/>
      <c r="O44" s="35"/>
      <c r="P44" s="86"/>
      <c r="Q44" s="86"/>
    </row>
    <row r="45" spans="1:223" ht="15" hidden="1">
      <c r="A45" s="7"/>
      <c r="B45" s="7"/>
      <c r="C45" s="7"/>
      <c r="D45" s="325"/>
      <c r="E45" s="11"/>
      <c r="F45" s="324"/>
      <c r="G45" s="12"/>
      <c r="H45" s="12"/>
      <c r="I45" s="12"/>
      <c r="J45" s="231"/>
      <c r="K45" s="74"/>
      <c r="L45" s="36" t="s">
        <v>89</v>
      </c>
      <c r="M45" s="36"/>
      <c r="N45" s="36"/>
      <c r="O45" s="36"/>
      <c r="P45" s="86"/>
      <c r="Q45" s="86"/>
      <c r="HO45" s="3"/>
    </row>
    <row r="46" spans="1:223" ht="15" hidden="1">
      <c r="A46" s="7"/>
      <c r="B46" s="7"/>
      <c r="C46" s="7"/>
      <c r="D46" s="326"/>
      <c r="E46" s="11"/>
      <c r="F46" s="324"/>
      <c r="G46" s="19"/>
      <c r="H46" s="12"/>
      <c r="I46" s="12"/>
      <c r="J46" s="231"/>
      <c r="K46" s="74"/>
      <c r="L46" s="37" t="s">
        <v>96</v>
      </c>
      <c r="M46" s="37"/>
      <c r="N46" s="37"/>
      <c r="O46" s="37"/>
      <c r="P46" s="87"/>
      <c r="Q46" s="87"/>
      <c r="HO46" s="3"/>
    </row>
    <row r="47" spans="1:223" ht="15" hidden="1">
      <c r="A47" s="7"/>
      <c r="B47" s="7"/>
      <c r="C47" s="7"/>
      <c r="D47" s="322"/>
      <c r="E47" s="11"/>
      <c r="F47" s="324"/>
      <c r="G47" s="12"/>
      <c r="H47" s="12"/>
      <c r="I47" s="12"/>
      <c r="J47" s="231"/>
      <c r="K47" s="74"/>
      <c r="L47" s="38" t="s">
        <v>45</v>
      </c>
      <c r="M47" s="38"/>
      <c r="N47" s="38"/>
      <c r="O47" s="38"/>
      <c r="P47" s="87"/>
      <c r="Q47" s="87"/>
      <c r="HO47" s="3"/>
    </row>
    <row r="48" spans="1:223" ht="15" hidden="1">
      <c r="A48" s="7"/>
      <c r="B48" s="7"/>
      <c r="C48" s="7"/>
      <c r="D48" s="11"/>
      <c r="E48" s="11"/>
      <c r="F48" s="324"/>
      <c r="G48" s="12"/>
      <c r="H48" s="12"/>
      <c r="I48" s="12"/>
      <c r="J48" s="231"/>
      <c r="K48" s="74"/>
      <c r="L48" s="306"/>
      <c r="M48" s="306"/>
      <c r="N48" s="306"/>
      <c r="O48" s="306"/>
      <c r="P48" s="74"/>
      <c r="Q48" s="74"/>
      <c r="HO48" s="3"/>
    </row>
    <row r="49" spans="1:223" ht="15" hidden="1">
      <c r="A49" s="7"/>
      <c r="B49" s="7"/>
      <c r="C49" s="7"/>
      <c r="D49" s="11"/>
      <c r="E49" s="11"/>
      <c r="F49" s="324"/>
      <c r="G49" s="12"/>
      <c r="H49" s="12"/>
      <c r="I49" s="12"/>
      <c r="J49" s="231"/>
      <c r="K49" s="74"/>
      <c r="L49" s="306"/>
      <c r="M49" s="306"/>
      <c r="N49" s="306"/>
      <c r="O49" s="306"/>
      <c r="P49" s="74"/>
      <c r="Q49" s="74"/>
    </row>
    <row r="50" spans="1:223" ht="15" hidden="1">
      <c r="A50" s="7"/>
      <c r="B50" s="7"/>
      <c r="C50" s="7"/>
      <c r="D50" s="11" t="s">
        <v>230</v>
      </c>
      <c r="E50" s="11"/>
      <c r="F50" s="324"/>
      <c r="G50" s="12"/>
      <c r="H50" s="12"/>
      <c r="I50" s="12"/>
      <c r="J50" s="231"/>
      <c r="K50" s="74"/>
      <c r="L50" s="58" t="s">
        <v>64</v>
      </c>
      <c r="M50" s="317"/>
      <c r="N50" s="317"/>
      <c r="O50" s="317"/>
      <c r="P50" s="23"/>
      <c r="Q50" s="74"/>
    </row>
    <row r="51" spans="1:223" s="8" customFormat="1" ht="15" hidden="1">
      <c r="A51" s="12"/>
      <c r="B51" s="12"/>
      <c r="C51" s="12"/>
      <c r="D51" s="327" t="s">
        <v>231</v>
      </c>
      <c r="E51" s="324"/>
      <c r="F51" s="324"/>
      <c r="G51" s="12"/>
      <c r="H51" s="12"/>
      <c r="I51" s="12"/>
      <c r="J51" s="231"/>
      <c r="K51" s="74"/>
      <c r="L51" s="59" t="s">
        <v>87</v>
      </c>
      <c r="M51" s="318"/>
      <c r="N51" s="318"/>
      <c r="O51" s="318"/>
      <c r="P51" s="14"/>
      <c r="Q51" s="74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</row>
    <row r="52" spans="1:223" s="8" customFormat="1" ht="15" hidden="1">
      <c r="A52" s="13"/>
      <c r="B52" s="11"/>
      <c r="C52" s="11"/>
      <c r="D52" s="328" t="s">
        <v>232</v>
      </c>
      <c r="E52" s="324"/>
      <c r="F52" s="324"/>
      <c r="G52" s="12"/>
      <c r="H52" s="12"/>
      <c r="I52" s="12"/>
      <c r="J52" s="231"/>
      <c r="K52" s="74"/>
      <c r="L52" s="59" t="s">
        <v>63</v>
      </c>
      <c r="M52" s="318"/>
      <c r="N52" s="318"/>
      <c r="O52" s="318"/>
      <c r="P52" s="14"/>
      <c r="Q52" s="74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</row>
    <row r="53" spans="1:223" s="8" customFormat="1" hidden="1">
      <c r="A53" s="13"/>
      <c r="B53" s="11"/>
      <c r="C53" s="11"/>
      <c r="D53" s="324"/>
      <c r="E53" s="324"/>
      <c r="F53" s="324"/>
      <c r="G53" s="12"/>
      <c r="H53" s="12"/>
      <c r="I53" s="12"/>
      <c r="J53" s="231"/>
      <c r="K53" s="74"/>
      <c r="L53" s="59" t="s">
        <v>62</v>
      </c>
      <c r="M53" s="318"/>
      <c r="N53" s="318"/>
      <c r="O53" s="318"/>
      <c r="P53" s="11"/>
      <c r="Q53" s="74"/>
      <c r="S53" s="46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</row>
    <row r="54" spans="1:223" s="8" customFormat="1" ht="16.5" hidden="1" thickBot="1">
      <c r="A54" s="13"/>
      <c r="B54" s="11"/>
      <c r="C54" s="11"/>
      <c r="D54" s="324"/>
      <c r="E54" s="324"/>
      <c r="F54" s="324"/>
      <c r="G54" s="12"/>
      <c r="H54" s="12"/>
      <c r="I54" s="12"/>
      <c r="J54" s="231"/>
      <c r="K54" s="74"/>
      <c r="L54" s="60" t="s">
        <v>61</v>
      </c>
      <c r="M54" s="318"/>
      <c r="N54" s="318"/>
      <c r="O54" s="318"/>
      <c r="P54" s="12"/>
      <c r="Q54" s="74"/>
      <c r="S54" s="46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</row>
    <row r="55" spans="1:223" s="8" customFormat="1" ht="15" hidden="1">
      <c r="A55" s="12"/>
      <c r="B55" s="12"/>
      <c r="C55" s="12"/>
      <c r="D55" s="324"/>
      <c r="E55" s="324"/>
      <c r="F55" s="324"/>
      <c r="G55" s="12"/>
      <c r="H55" s="12"/>
      <c r="I55" s="12"/>
      <c r="J55" s="231"/>
      <c r="K55" s="74"/>
      <c r="L55" s="306"/>
      <c r="M55" s="306"/>
      <c r="N55" s="306"/>
      <c r="O55" s="306"/>
      <c r="P55" s="74"/>
      <c r="Q55" s="74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</row>
    <row r="56" spans="1:223" s="8" customFormat="1" ht="15" hidden="1">
      <c r="A56" s="12"/>
      <c r="B56" s="12"/>
      <c r="C56" s="12"/>
      <c r="D56" s="324"/>
      <c r="E56" s="324"/>
      <c r="F56" s="324"/>
      <c r="G56" s="12"/>
      <c r="H56" s="12"/>
      <c r="I56" s="12"/>
      <c r="J56" s="231"/>
      <c r="K56" s="74"/>
      <c r="L56" s="306"/>
      <c r="M56" s="306"/>
      <c r="N56" s="306"/>
      <c r="O56" s="306"/>
      <c r="P56" s="74"/>
      <c r="Q56" s="74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</row>
    <row r="57" spans="1:223" s="8" customFormat="1" ht="15">
      <c r="A57" s="12"/>
      <c r="B57" s="12"/>
      <c r="C57" s="12"/>
      <c r="D57" s="324"/>
      <c r="E57" s="324"/>
      <c r="F57" s="324"/>
      <c r="G57" s="12"/>
      <c r="H57" s="12"/>
      <c r="I57" s="12"/>
      <c r="J57" s="231"/>
      <c r="K57" s="74"/>
      <c r="L57" s="306"/>
      <c r="M57" s="306"/>
      <c r="N57" s="306"/>
      <c r="O57" s="306"/>
      <c r="P57" s="74"/>
      <c r="Q57" s="74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</row>
    <row r="58" spans="1:223" s="8" customFormat="1">
      <c r="A58" s="2"/>
      <c r="B58" s="2"/>
      <c r="C58" s="2"/>
      <c r="D58" s="321"/>
      <c r="E58" s="321"/>
      <c r="F58" s="321"/>
      <c r="G58" s="2"/>
      <c r="H58" s="2"/>
      <c r="I58" s="2"/>
      <c r="J58" s="233"/>
      <c r="K58" s="51"/>
      <c r="L58" s="34"/>
      <c r="M58" s="34"/>
      <c r="N58" s="34"/>
      <c r="O58" s="34"/>
      <c r="P58" s="51"/>
      <c r="Q58" s="51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</row>
    <row r="59" spans="1:223" s="8" customFormat="1">
      <c r="A59" s="2"/>
      <c r="B59" s="2"/>
      <c r="C59" s="2"/>
      <c r="D59" s="321"/>
      <c r="E59" s="321"/>
      <c r="F59" s="321"/>
      <c r="G59" s="2"/>
      <c r="H59" s="2"/>
      <c r="I59" s="2"/>
      <c r="J59" s="233"/>
      <c r="K59" s="51"/>
      <c r="L59" s="34"/>
      <c r="M59" s="34"/>
      <c r="N59" s="34"/>
      <c r="O59" s="34"/>
      <c r="P59" s="51"/>
      <c r="Q59" s="51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</row>
    <row r="60" spans="1:223" s="8" customFormat="1">
      <c r="A60" s="2"/>
      <c r="B60" s="2"/>
      <c r="C60" s="2"/>
      <c r="D60" s="321"/>
      <c r="E60" s="321"/>
      <c r="F60" s="321"/>
      <c r="G60" s="2"/>
      <c r="H60" s="2"/>
      <c r="I60" s="2"/>
      <c r="J60" s="233"/>
      <c r="K60" s="51"/>
      <c r="L60" s="34"/>
      <c r="M60" s="34"/>
      <c r="N60" s="34"/>
      <c r="O60" s="34"/>
      <c r="P60" s="51"/>
      <c r="Q60" s="51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</row>
    <row r="61" spans="1:223" s="8" customFormat="1">
      <c r="A61" s="2"/>
      <c r="B61" s="2"/>
      <c r="C61" s="2"/>
      <c r="D61" s="321"/>
      <c r="E61" s="321"/>
      <c r="F61" s="321"/>
      <c r="G61" s="2"/>
      <c r="H61" s="2"/>
      <c r="I61" s="2"/>
      <c r="J61" s="233"/>
      <c r="K61" s="51"/>
      <c r="L61" s="34"/>
      <c r="M61" s="34"/>
      <c r="N61" s="34"/>
      <c r="O61" s="34"/>
      <c r="P61" s="51"/>
      <c r="Q61" s="51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</row>
    <row r="62" spans="1:223" s="8" customFormat="1">
      <c r="A62" s="2"/>
      <c r="B62" s="2"/>
      <c r="C62" s="2"/>
      <c r="D62" s="321"/>
      <c r="E62" s="321"/>
      <c r="F62" s="321"/>
      <c r="G62" s="2"/>
      <c r="H62" s="2"/>
      <c r="I62" s="2"/>
      <c r="J62" s="233"/>
      <c r="K62" s="51"/>
      <c r="L62" s="34"/>
      <c r="M62" s="34"/>
      <c r="N62" s="34"/>
      <c r="O62" s="34"/>
      <c r="P62" s="51"/>
      <c r="Q62" s="51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</row>
    <row r="63" spans="1:223" s="8" customFormat="1">
      <c r="A63" s="2"/>
      <c r="B63" s="2"/>
      <c r="C63" s="2"/>
      <c r="D63" s="321"/>
      <c r="E63" s="321"/>
      <c r="F63" s="321"/>
      <c r="G63" s="2"/>
      <c r="H63" s="2"/>
      <c r="I63" s="2"/>
      <c r="J63" s="233"/>
      <c r="K63" s="51"/>
      <c r="L63" s="34"/>
      <c r="M63" s="34"/>
      <c r="N63" s="34"/>
      <c r="O63" s="34"/>
      <c r="P63" s="51"/>
      <c r="Q63" s="51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</row>
    <row r="64" spans="1:223" s="8" customFormat="1">
      <c r="A64" s="2"/>
      <c r="B64" s="2"/>
      <c r="C64" s="2"/>
      <c r="D64" s="321"/>
      <c r="E64" s="321"/>
      <c r="F64" s="321"/>
      <c r="G64" s="2"/>
      <c r="H64" s="2"/>
      <c r="I64" s="2"/>
      <c r="J64" s="233"/>
      <c r="K64" s="51"/>
      <c r="L64" s="34"/>
      <c r="M64" s="34"/>
      <c r="N64" s="34"/>
      <c r="O64" s="34"/>
      <c r="P64" s="51"/>
      <c r="Q64" s="51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</row>
    <row r="65" spans="1:223" s="8" customFormat="1">
      <c r="A65" s="2"/>
      <c r="B65" s="2"/>
      <c r="C65" s="2"/>
      <c r="D65" s="321"/>
      <c r="E65" s="321"/>
      <c r="F65" s="321"/>
      <c r="G65" s="2"/>
      <c r="H65" s="2"/>
      <c r="I65" s="2"/>
      <c r="J65" s="233"/>
      <c r="K65" s="51"/>
      <c r="L65" s="34"/>
      <c r="M65" s="34"/>
      <c r="N65" s="34"/>
      <c r="O65" s="34"/>
      <c r="P65" s="51"/>
      <c r="Q65" s="51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</row>
    <row r="66" spans="1:223">
      <c r="A66" s="2"/>
      <c r="B66" s="2"/>
      <c r="C66" s="2"/>
      <c r="D66" s="321"/>
      <c r="E66" s="321"/>
      <c r="F66" s="321"/>
      <c r="G66" s="2"/>
      <c r="H66" s="2"/>
      <c r="I66" s="2"/>
      <c r="J66" s="233"/>
      <c r="K66" s="51"/>
      <c r="L66" s="34"/>
      <c r="M66" s="34"/>
      <c r="N66" s="34"/>
      <c r="O66" s="34"/>
      <c r="P66" s="51"/>
      <c r="Q66" s="51"/>
    </row>
    <row r="67" spans="1:223">
      <c r="A67" s="2"/>
      <c r="B67" s="2"/>
      <c r="C67" s="2"/>
    </row>
  </sheetData>
  <mergeCells count="33">
    <mergeCell ref="A2:C2"/>
    <mergeCell ref="D2:F2"/>
    <mergeCell ref="G2:J2"/>
    <mergeCell ref="A3:C3"/>
    <mergeCell ref="D3:F3"/>
    <mergeCell ref="G3:J3"/>
    <mergeCell ref="A4:C4"/>
    <mergeCell ref="D4:F4"/>
    <mergeCell ref="G4:J4"/>
    <mergeCell ref="A5:C5"/>
    <mergeCell ref="D5:Q5"/>
    <mergeCell ref="A17:A19"/>
    <mergeCell ref="A7:A8"/>
    <mergeCell ref="B7:Q7"/>
    <mergeCell ref="B8:F8"/>
    <mergeCell ref="G8:J9"/>
    <mergeCell ref="K8:Q8"/>
    <mergeCell ref="A9:A10"/>
    <mergeCell ref="B9:B10"/>
    <mergeCell ref="C9:C10"/>
    <mergeCell ref="D9:D10"/>
    <mergeCell ref="E9:E10"/>
    <mergeCell ref="F9:F10"/>
    <mergeCell ref="K9:Q9"/>
    <mergeCell ref="A11:A13"/>
    <mergeCell ref="A14:A16"/>
    <mergeCell ref="A38:A40"/>
    <mergeCell ref="A20:A22"/>
    <mergeCell ref="A23:A25"/>
    <mergeCell ref="A26:A28"/>
    <mergeCell ref="A29:A31"/>
    <mergeCell ref="A32:A34"/>
    <mergeCell ref="A35:A37"/>
  </mergeCells>
  <conditionalFormatting sqref="I11:I40">
    <cfRule type="cellIs" dxfId="13" priority="13" operator="between">
      <formula>1</formula>
      <formula>3</formula>
    </cfRule>
  </conditionalFormatting>
  <conditionalFormatting sqref="H11:H40">
    <cfRule type="cellIs" priority="14" operator="between">
      <formula>#REF!</formula>
      <formula>#REF!</formula>
    </cfRule>
    <cfRule type="cellIs" dxfId="12" priority="15" operator="between">
      <formula>1</formula>
      <formula>3</formula>
    </cfRule>
    <cfRule type="cellIs" dxfId="11" priority="16" operator="between">
      <formula>1</formula>
      <formula>3</formula>
    </cfRule>
    <cfRule type="cellIs" dxfId="10" priority="17" operator="between">
      <formula>15</formula>
      <formula>25</formula>
    </cfRule>
  </conditionalFormatting>
  <conditionalFormatting sqref="J11:J40">
    <cfRule type="cellIs" dxfId="9" priority="9" operator="equal">
      <formula>"Risco Pequeno"</formula>
    </cfRule>
    <cfRule type="cellIs" dxfId="8" priority="10" operator="equal">
      <formula>"Risco Alto"</formula>
    </cfRule>
    <cfRule type="cellIs" dxfId="7" priority="11" operator="equal">
      <formula>"Risco Crítico"</formula>
    </cfRule>
    <cfRule type="cellIs" dxfId="6" priority="12" operator="equal">
      <formula>"Risco Moderado"</formula>
    </cfRule>
  </conditionalFormatting>
  <dataValidations count="3">
    <dataValidation type="list" allowBlank="1" showInputMessage="1" showErrorMessage="1" sqref="C11:F40">
      <formula1>$D$51:$D$53</formula1>
    </dataValidation>
    <dataValidation type="list" allowBlank="1" showInputMessage="1" showErrorMessage="1" promptTitle="Tipo de Risco" sqref="A43:C43 G41">
      <formula1>$A$52:$A$53</formula1>
    </dataValidation>
    <dataValidation type="list" allowBlank="1" showInputMessage="1" showErrorMessage="1" sqref="K41:Q41">
      <formula1>#REF!</formula1>
    </dataValidation>
  </dataValidations>
  <pageMargins left="0.2902777777777778" right="0.47013888888888888" top="0.4" bottom="0.50972222222222219" header="0.51180555555555551" footer="0.51180555555555551"/>
  <pageSetup paperSize="9" scale="32" firstPageNumber="0" fitToWidth="0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55E4A2F4-C677-48F2-A018-058206C33B67}">
            <xm:f>NOT(ISERROR(SEARCH("-",C11)))</xm:f>
            <xm:f>"-"</xm:f>
            <x14:dxf>
              <font>
                <b/>
                <i val="0"/>
                <color auto="1"/>
              </font>
              <fill>
                <patternFill>
                  <bgColor theme="5" tint="0.39994506668294322"/>
                </patternFill>
              </fill>
            </x14:dxf>
          </x14:cfRule>
          <x14:cfRule type="containsText" priority="2" operator="containsText" id="{74E2A1E0-9903-4139-B11D-ABB0B4242E12}">
            <xm:f>NOT(ISERROR(SEARCH("+",C11)))</xm:f>
            <xm:f>"+"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3" operator="containsText" id="{253466BD-5810-4166-8156-8B4C9D79C5D4}">
            <xm:f>NOT(ISERROR(SEARCH("-",C11)))</xm:f>
            <xm:f>"-"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4" operator="containsText" id="{DD2C6072-D820-462E-AF82-BF6DA1361B72}">
            <xm:f>NOT(ISERROR(SEARCH("+",C11)))</xm:f>
            <xm:f>"+"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5" operator="containsText" id="{8B07BD65-CED4-4F32-B8D9-5C1A592AD243}">
            <xm:f>NOT(ISERROR(SEARCH("+",C11)))</xm:f>
            <xm:f>"+"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containsText" priority="6" operator="containsText" id="{B8FCCB7D-5EB6-4BEA-B0C3-AD4AAE896427}">
            <xm:f>NOT(ISERROR(SEARCH("-",C11)))</xm:f>
            <xm:f>"-"</xm:f>
            <x14:dxf>
              <fill>
                <patternFill>
                  <bgColor rgb="FF00B0F0"/>
                </patternFill>
              </fill>
            </x14:dxf>
          </x14:cfRule>
          <xm:sqref>C11:F40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</vt:i4>
      </vt:variant>
    </vt:vector>
  </HeadingPairs>
  <TitlesOfParts>
    <vt:vector size="12" baseType="lpstr">
      <vt:lpstr>Conceitos</vt:lpstr>
      <vt:lpstr>Impacto</vt:lpstr>
      <vt:lpstr>Instruções</vt:lpstr>
      <vt:lpstr>Contexto</vt:lpstr>
      <vt:lpstr>Identificação dos Riscos</vt:lpstr>
      <vt:lpstr>Cálculo do Risco</vt:lpstr>
      <vt:lpstr>Resposta ao Risco</vt:lpstr>
      <vt:lpstr>Plano de Gestão de Riscos</vt:lpstr>
      <vt:lpstr>Plan1</vt:lpstr>
      <vt:lpstr>Sobre</vt:lpstr>
      <vt:lpstr>MapXConst.Controles</vt:lpstr>
      <vt:lpstr>categoria_de_risco</vt:lpstr>
    </vt:vector>
  </TitlesOfParts>
  <Company>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Gestão de Riscos</dc:title>
  <dc:subject>Gestão de Riscos</dc:subject>
  <dc:creator>Vera Lucia de Melo</dc:creator>
  <dc:description>Versão: 1.1</dc:description>
  <cp:lastModifiedBy>Marcelle Fernanda Magalhães Silva</cp:lastModifiedBy>
  <cp:lastPrinted>2020-01-08T18:57:22Z</cp:lastPrinted>
  <dcterms:created xsi:type="dcterms:W3CDTF">2014-08-07T19:36:02Z</dcterms:created>
  <dcterms:modified xsi:type="dcterms:W3CDTF">2021-11-30T20:49:53Z</dcterms:modified>
</cp:coreProperties>
</file>